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J:\IRPO\SBIR\Solicitations\19\Appendicies\FINAL - Files for website\"/>
    </mc:Choice>
  </mc:AlternateContent>
  <workbookProtection workbookAlgorithmName="SHA-512" workbookHashValue="P1/abAMuJunQwBn6s/6yCE/RviH07p0h8IKHgEUVfysOkOFmsZB2JDhKAoXCVpoa86yZNi5oLGH22pfEBXKDGw==" workbookSaltValue="gIktRNSE2f9khSeU3uf9Wg==" workbookSpinCount="100000" lockStructure="1"/>
  <bookViews>
    <workbookView xWindow="0" yWindow="0" windowWidth="18252" windowHeight="6780" tabRatio="839"/>
  </bookViews>
  <sheets>
    <sheet name="coversheet" sheetId="5" r:id="rId1"/>
    <sheet name="checklist" sheetId="21" r:id="rId2"/>
    <sheet name="basic_cost_elements_A" sheetId="4" r:id="rId3"/>
    <sheet name="direct_labor_B" sheetId="6" r:id="rId4"/>
    <sheet name="materials_C" sheetId="11" r:id="rId5"/>
    <sheet name="std_royalt_D" sheetId="14" r:id="rId6"/>
    <sheet name="spec_test_spec_equip_E" sheetId="16" r:id="rId7"/>
    <sheet name="subs_consltnts_F" sheetId="17" r:id="rId8"/>
    <sheet name="travel_G" sheetId="26" r:id="rId9"/>
    <sheet name="other_H" sheetId="19" r:id="rId10"/>
    <sheet name="narrative_I" sheetId="22" r:id="rId11"/>
    <sheet name="TAM 1215.404 Appendix A " sheetId="24" r:id="rId12"/>
  </sheets>
  <definedNames>
    <definedName name="_xlnm.Print_Area" localSheetId="0">coversheet!$A$1:$I$64</definedName>
  </definedNames>
  <calcPr calcId="152511"/>
</workbook>
</file>

<file path=xl/calcChain.xml><?xml version="1.0" encoding="utf-8"?>
<calcChain xmlns="http://schemas.openxmlformats.org/spreadsheetml/2006/main">
  <c r="E57" i="26" l="1"/>
  <c r="E43" i="26"/>
  <c r="E29" i="26"/>
  <c r="E26" i="14"/>
  <c r="D52" i="26"/>
  <c r="C52" i="26"/>
  <c r="D51" i="26"/>
  <c r="E51" i="26" s="1"/>
  <c r="D50" i="26"/>
  <c r="E50" i="26" s="1"/>
  <c r="E49" i="26"/>
  <c r="D38" i="26"/>
  <c r="E38" i="26" s="1"/>
  <c r="C38" i="26"/>
  <c r="D37" i="26"/>
  <c r="E37" i="26" s="1"/>
  <c r="D36" i="26"/>
  <c r="E36" i="26" s="1"/>
  <c r="E35" i="26"/>
  <c r="D24" i="26"/>
  <c r="C24" i="26"/>
  <c r="D23" i="26"/>
  <c r="E23" i="26" s="1"/>
  <c r="D22" i="26"/>
  <c r="E22" i="26" s="1"/>
  <c r="E21" i="26"/>
  <c r="D10" i="26"/>
  <c r="C10" i="26"/>
  <c r="D9" i="26"/>
  <c r="E9" i="26" s="1"/>
  <c r="D8" i="26"/>
  <c r="E8" i="26" s="1"/>
  <c r="E7" i="26"/>
  <c r="E52" i="26" l="1"/>
  <c r="E53" i="26"/>
  <c r="E39" i="26"/>
  <c r="E24" i="26"/>
  <c r="E25" i="26"/>
  <c r="E10" i="26"/>
  <c r="E11" i="26" s="1"/>
  <c r="E15" i="26" s="1"/>
  <c r="E59" i="26" l="1"/>
  <c r="H22" i="4" s="1"/>
  <c r="B27" i="6"/>
  <c r="D26" i="6" l="1"/>
  <c r="D22" i="6" l="1"/>
  <c r="E14" i="19" l="1"/>
  <c r="H23" i="4" s="1"/>
  <c r="A5" i="19"/>
  <c r="A6" i="19" s="1"/>
  <c r="A7" i="19" s="1"/>
  <c r="A8" i="19" s="1"/>
  <c r="A9" i="19" s="1"/>
  <c r="A10" i="19" s="1"/>
  <c r="A11" i="19" s="1"/>
  <c r="A12" i="19" s="1"/>
  <c r="A13" i="19" s="1"/>
  <c r="E44" i="17"/>
  <c r="E43" i="17"/>
  <c r="E42" i="17"/>
  <c r="E41" i="17"/>
  <c r="E40" i="17"/>
  <c r="E39" i="17"/>
  <c r="E38" i="17"/>
  <c r="E37" i="17"/>
  <c r="E36" i="17"/>
  <c r="E35" i="17"/>
  <c r="E34" i="17"/>
  <c r="E33" i="17"/>
  <c r="E32" i="17"/>
  <c r="E31" i="17"/>
  <c r="A31" i="17"/>
  <c r="A32" i="17" s="1"/>
  <c r="A33" i="17" s="1"/>
  <c r="A34" i="17" s="1"/>
  <c r="A35" i="17" s="1"/>
  <c r="A36" i="17" s="1"/>
  <c r="A37" i="17" s="1"/>
  <c r="A38" i="17" s="1"/>
  <c r="A39" i="17" s="1"/>
  <c r="A40" i="17" s="1"/>
  <c r="A41" i="17" s="1"/>
  <c r="A42" i="17" s="1"/>
  <c r="A43" i="17" s="1"/>
  <c r="A44" i="17" s="1"/>
  <c r="E30" i="17"/>
  <c r="A7" i="17"/>
  <c r="A8" i="17" s="1"/>
  <c r="A9" i="17" s="1"/>
  <c r="A10" i="17" s="1"/>
  <c r="A11" i="17" s="1"/>
  <c r="A12" i="17" s="1"/>
  <c r="A13" i="17" s="1"/>
  <c r="A14" i="17" s="1"/>
  <c r="A15" i="17" s="1"/>
  <c r="A16" i="17" s="1"/>
  <c r="A17" i="17" s="1"/>
  <c r="A18" i="17" s="1"/>
  <c r="A19" i="17" s="1"/>
  <c r="A20" i="17" s="1"/>
  <c r="A21" i="17" s="1"/>
  <c r="A22" i="17" s="1"/>
  <c r="A23" i="17" s="1"/>
  <c r="A24" i="17" s="1"/>
  <c r="A25" i="17" s="1"/>
  <c r="E44" i="16"/>
  <c r="E43" i="16"/>
  <c r="E42" i="16"/>
  <c r="E41" i="16"/>
  <c r="E40" i="16"/>
  <c r="E39" i="16"/>
  <c r="E38" i="16"/>
  <c r="E37" i="16"/>
  <c r="E36" i="16"/>
  <c r="E35" i="16"/>
  <c r="E34" i="16"/>
  <c r="E33" i="16"/>
  <c r="E32" i="16"/>
  <c r="E31" i="16"/>
  <c r="E30" i="16"/>
  <c r="A38" i="16"/>
  <c r="A39" i="16" s="1"/>
  <c r="A40" i="16" s="1"/>
  <c r="A41" i="16" s="1"/>
  <c r="A42" i="16" s="1"/>
  <c r="A43" i="16" s="1"/>
  <c r="A44" i="16" s="1"/>
  <c r="A31" i="16"/>
  <c r="A32" i="16" s="1"/>
  <c r="A33" i="16" s="1"/>
  <c r="A34" i="16" s="1"/>
  <c r="A35" i="16" s="1"/>
  <c r="A36" i="16" s="1"/>
  <c r="A37" i="16" s="1"/>
  <c r="E25" i="16"/>
  <c r="E24" i="16"/>
  <c r="E23" i="16"/>
  <c r="E22" i="16"/>
  <c r="E21" i="16"/>
  <c r="E20" i="16"/>
  <c r="E19" i="16"/>
  <c r="E18" i="16"/>
  <c r="E17" i="16"/>
  <c r="E16" i="16"/>
  <c r="E15" i="16"/>
  <c r="E14" i="16"/>
  <c r="E13" i="16"/>
  <c r="E12" i="16"/>
  <c r="E11" i="16"/>
  <c r="E10" i="16"/>
  <c r="E9" i="16"/>
  <c r="E8" i="16"/>
  <c r="E7" i="16"/>
  <c r="A7" i="16"/>
  <c r="A8" i="16" s="1"/>
  <c r="A9" i="16" s="1"/>
  <c r="A10" i="16" s="1"/>
  <c r="A11" i="16" s="1"/>
  <c r="A12" i="16" s="1"/>
  <c r="A13" i="16" s="1"/>
  <c r="A14" i="16" s="1"/>
  <c r="A15" i="16" s="1"/>
  <c r="A16" i="16" s="1"/>
  <c r="A17" i="16" s="1"/>
  <c r="A18" i="16" s="1"/>
  <c r="A19" i="16" s="1"/>
  <c r="A20" i="16" s="1"/>
  <c r="A21" i="16" s="1"/>
  <c r="A22" i="16" s="1"/>
  <c r="A23" i="16" s="1"/>
  <c r="A24" i="16" s="1"/>
  <c r="A25" i="16" s="1"/>
  <c r="E6" i="16"/>
  <c r="E38" i="14"/>
  <c r="H16" i="4" s="1"/>
  <c r="A32" i="14"/>
  <c r="A33" i="14" s="1"/>
  <c r="A34" i="14" s="1"/>
  <c r="A35" i="14" s="1"/>
  <c r="A36" i="14" s="1"/>
  <c r="A37" i="14" s="1"/>
  <c r="A31" i="14"/>
  <c r="E25" i="14"/>
  <c r="E24" i="14"/>
  <c r="E23" i="14"/>
  <c r="E22" i="14"/>
  <c r="E21" i="14"/>
  <c r="E20" i="14"/>
  <c r="E19" i="14"/>
  <c r="E18" i="14"/>
  <c r="E17" i="14"/>
  <c r="E16" i="14"/>
  <c r="E15" i="14"/>
  <c r="E14" i="14"/>
  <c r="E13" i="14"/>
  <c r="E12" i="14"/>
  <c r="E11" i="14"/>
  <c r="E10" i="14"/>
  <c r="E9" i="14"/>
  <c r="E8" i="14"/>
  <c r="E7" i="14"/>
  <c r="H15" i="4" s="1"/>
  <c r="A7" i="14"/>
  <c r="A8" i="14" s="1"/>
  <c r="A9" i="14" s="1"/>
  <c r="A10" i="14" s="1"/>
  <c r="A11" i="14" s="1"/>
  <c r="A12" i="14" s="1"/>
  <c r="A13" i="14" s="1"/>
  <c r="A14" i="14" s="1"/>
  <c r="A15" i="14" s="1"/>
  <c r="A16" i="14" s="1"/>
  <c r="A17" i="14" s="1"/>
  <c r="A18" i="14" s="1"/>
  <c r="A19" i="14" s="1"/>
  <c r="A20" i="14" s="1"/>
  <c r="A21" i="14" s="1"/>
  <c r="A22" i="14" s="1"/>
  <c r="A23" i="14" s="1"/>
  <c r="A24" i="14" s="1"/>
  <c r="A25" i="14" s="1"/>
  <c r="E6" i="14"/>
  <c r="E40" i="11"/>
  <c r="E39" i="11"/>
  <c r="E38" i="11"/>
  <c r="E37" i="11"/>
  <c r="E36" i="11"/>
  <c r="E35" i="11"/>
  <c r="E34" i="11"/>
  <c r="E33" i="11"/>
  <c r="E32" i="11"/>
  <c r="E31" i="11"/>
  <c r="E30" i="11"/>
  <c r="E29" i="11"/>
  <c r="E28" i="11"/>
  <c r="E27" i="11"/>
  <c r="E26" i="11"/>
  <c r="E25" i="11"/>
  <c r="E24" i="11"/>
  <c r="E23" i="11"/>
  <c r="E22" i="11"/>
  <c r="E21" i="11"/>
  <c r="E20" i="11"/>
  <c r="E19" i="11"/>
  <c r="E18" i="11"/>
  <c r="E17" i="11"/>
  <c r="E16" i="11"/>
  <c r="E15" i="11"/>
  <c r="E14" i="11"/>
  <c r="E13" i="11"/>
  <c r="E12" i="11"/>
  <c r="E11" i="11"/>
  <c r="E10" i="11"/>
  <c r="E9" i="11"/>
  <c r="E8" i="11"/>
  <c r="E7" i="11"/>
  <c r="E6" i="11"/>
  <c r="E5" i="11"/>
  <c r="E41" i="11" s="1"/>
  <c r="H14" i="4" s="1"/>
  <c r="A6" i="1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D25" i="6"/>
  <c r="E45" i="16" l="1"/>
  <c r="H18" i="4" s="1"/>
  <c r="E45" i="17"/>
  <c r="H20" i="4" s="1"/>
  <c r="E26" i="17"/>
  <c r="H19" i="4" s="1"/>
  <c r="E26" i="16"/>
  <c r="H17" i="4" s="1"/>
  <c r="D15" i="6"/>
  <c r="D14" i="6"/>
  <c r="D13" i="6"/>
  <c r="D12" i="6"/>
  <c r="D11" i="6"/>
  <c r="D10" i="6"/>
  <c r="D9" i="6"/>
  <c r="D8" i="6"/>
  <c r="D7" i="6"/>
  <c r="D6" i="6"/>
  <c r="D5" i="6"/>
  <c r="D24" i="6"/>
  <c r="D23" i="6"/>
  <c r="D21" i="6"/>
  <c r="D20" i="6"/>
  <c r="D19" i="6"/>
  <c r="D18" i="6"/>
  <c r="D17" i="6"/>
  <c r="D16" i="6"/>
  <c r="H24" i="4" l="1"/>
  <c r="D28" i="6"/>
  <c r="H7" i="4" s="1"/>
  <c r="H10" i="4"/>
  <c r="H12" i="4" s="1"/>
  <c r="H13" i="4" s="1"/>
  <c r="H25" i="4" l="1"/>
  <c r="H27" i="4" l="1"/>
  <c r="H28" i="4" l="1"/>
  <c r="G5" i="5" s="1"/>
  <c r="H29" i="4" l="1"/>
  <c r="H30" i="4" s="1"/>
  <c r="G6" i="5" l="1"/>
  <c r="H21" i="4"/>
  <c r="G7" i="5"/>
</calcChain>
</file>

<file path=xl/sharedStrings.xml><?xml version="1.0" encoding="utf-8"?>
<sst xmlns="http://schemas.openxmlformats.org/spreadsheetml/2006/main" count="367" uniqueCount="186">
  <si>
    <t>U.S. DEPARTMENT OF TRANSPORTATION</t>
  </si>
  <si>
    <t>Name of Offeror:</t>
  </si>
  <si>
    <t>Address:</t>
  </si>
  <si>
    <t>City, State, Zip:</t>
  </si>
  <si>
    <t>Offeror's Point of Contact:</t>
  </si>
  <si>
    <t>Telephone:</t>
  </si>
  <si>
    <t>E-mail:</t>
  </si>
  <si>
    <t>DUNS No.:</t>
  </si>
  <si>
    <t>Estimated Cost</t>
  </si>
  <si>
    <t>$</t>
  </si>
  <si>
    <t>allocated on labor</t>
  </si>
  <si>
    <t>allocated on labor and fringe benefits</t>
  </si>
  <si>
    <t>Total Direct Labor, Fringe, and Overhead</t>
  </si>
  <si>
    <t>Labor Category/Employee</t>
  </si>
  <si>
    <t>Labor Rate</t>
  </si>
  <si>
    <t>Labor Dollars</t>
  </si>
  <si>
    <t>Item Description</t>
  </si>
  <si>
    <t>Unit Price</t>
  </si>
  <si>
    <t>Quantity</t>
  </si>
  <si>
    <t>Total</t>
  </si>
  <si>
    <t xml:space="preserve"> </t>
  </si>
  <si>
    <t>Total Materials (to Schedule A)</t>
  </si>
  <si>
    <t>Schedule B</t>
  </si>
  <si>
    <t>Schedule A</t>
  </si>
  <si>
    <t>Schedule D</t>
  </si>
  <si>
    <t>Standard Commercial Items</t>
  </si>
  <si>
    <t>Royalties</t>
  </si>
  <si>
    <t>Total Direct Labor (from Schedule B)</t>
  </si>
  <si>
    <t>Materials (from Schedule C)</t>
  </si>
  <si>
    <t>Standard Commercial Items (from Schedule D)</t>
  </si>
  <si>
    <t>Royalties (from Schedule D)</t>
  </si>
  <si>
    <t>Schedule E</t>
  </si>
  <si>
    <t>Special Testing</t>
  </si>
  <si>
    <t>Test Description</t>
  </si>
  <si>
    <t>Equipment</t>
  </si>
  <si>
    <t>Total Equipment (to Schedule A)</t>
  </si>
  <si>
    <t>Total Royalties (to Schedule A)</t>
  </si>
  <si>
    <t>Total Special Testing (to Schedule A)</t>
  </si>
  <si>
    <t>Schedule F</t>
  </si>
  <si>
    <t>Subcontracts</t>
  </si>
  <si>
    <t>Vendor and Description</t>
  </si>
  <si>
    <t>Amount</t>
  </si>
  <si>
    <t>Consultants</t>
  </si>
  <si>
    <t>Total Consultants (to Schedule A)</t>
  </si>
  <si>
    <t>Special Testing (from Schedule E)</t>
  </si>
  <si>
    <t>Equipment (from Schedule E)</t>
  </si>
  <si>
    <t>Subcontracts (from Schedule F)</t>
  </si>
  <si>
    <t>Consultants (from Schedule F)</t>
  </si>
  <si>
    <t>Description</t>
  </si>
  <si>
    <t>Total Other Direct Cost (to Schedule A)</t>
  </si>
  <si>
    <t>Subtotal Costs (lines 4 and 14)</t>
  </si>
  <si>
    <t>Total Estimated Cost (lines 15 and 16)</t>
  </si>
  <si>
    <t>allocated on all costs except G&amp;A</t>
  </si>
  <si>
    <t>Schedule H</t>
  </si>
  <si>
    <t>Travel From:To</t>
  </si>
  <si>
    <t>Total Subcontracts (to Schedule A)</t>
  </si>
  <si>
    <t>Schedule I</t>
  </si>
  <si>
    <t>Hourly Rate</t>
  </si>
  <si>
    <t>Travel (from Schedule G)</t>
  </si>
  <si>
    <t>Other Direct Cost (from Schedule H)</t>
  </si>
  <si>
    <t>Schedule G</t>
  </si>
  <si>
    <t>Total Standard Commercial Items (to Schedule A)</t>
  </si>
  <si>
    <t>Materials</t>
  </si>
  <si>
    <t>Schedule C</t>
  </si>
  <si>
    <t>Standard Commercial Items and Royalties</t>
  </si>
  <si>
    <t>Special Testing and Equipment</t>
  </si>
  <si>
    <t>Subcontracts and Consultants</t>
  </si>
  <si>
    <t>Other Direct Cost</t>
  </si>
  <si>
    <t>Narrative Explanation of All Cost Elements</t>
  </si>
  <si>
    <t>Schedule B Direct Labor</t>
  </si>
  <si>
    <t>Schedule C Materials</t>
  </si>
  <si>
    <t>Schedule D Standard Commercial Items and Royalties</t>
  </si>
  <si>
    <t>Schedule E Special Testing and Equipment</t>
  </si>
  <si>
    <t>Schedule F Subcontracts and Consultants</t>
  </si>
  <si>
    <t>Schedule G Travel</t>
  </si>
  <si>
    <t>Schedule I Narrative Explanation of All Cost Elements</t>
  </si>
  <si>
    <t>Complete Schedule B with individuals or categories, estimated hours and labor rates.</t>
  </si>
  <si>
    <t>Complete Schedule C with items, quantities, and unit prices.</t>
  </si>
  <si>
    <t>Provide support for unit prices and explain how quantities were estimated in Schedule I.</t>
  </si>
  <si>
    <t>Include copies of quotes, invoices for past purchases for the same or similar items, or explain the basis of any estimate.</t>
  </si>
  <si>
    <t>Complete Schedule D with items, quantities, and unit prices.</t>
  </si>
  <si>
    <t>Provide support in Schedule I for the unit prices: copies of quotes, invoices for past purchases of the same or similar items, or explain the basis of any estimate.</t>
  </si>
  <si>
    <t>Complete Schedule F identifying proposed subcontracts and consultants.</t>
  </si>
  <si>
    <t>Provide copies of subcontract or consultant quotes.</t>
  </si>
  <si>
    <t>Fixed Fee/Profit</t>
  </si>
  <si>
    <t>Total Cost Plus Fixed Fee or Firm Fixed Price (lines 17 and 18)</t>
  </si>
  <si>
    <t>Labor Hours</t>
  </si>
  <si>
    <t>The Offeror must complete the below fill-ins :</t>
  </si>
  <si>
    <t>A.  An agency of the U.S. Government , usually Defense Contract Audit Agency (DCAA):</t>
  </si>
  <si>
    <t>Has</t>
  </si>
  <si>
    <t>Has Not</t>
  </si>
  <si>
    <t xml:space="preserve">B.  An agency of the U.S. Government:  </t>
  </si>
  <si>
    <t>C.  Federal Government property:</t>
  </si>
  <si>
    <t>Is</t>
  </si>
  <si>
    <t>Is Not</t>
  </si>
  <si>
    <t>D.  Federal Government facilities:</t>
  </si>
  <si>
    <t>Are</t>
  </si>
  <si>
    <t>Are Not</t>
  </si>
  <si>
    <t>If yes, explain:</t>
  </si>
  <si>
    <t>Fringe Benefits*</t>
  </si>
  <si>
    <t>Labor Overhead*</t>
  </si>
  <si>
    <t>General and Administrative Expense*</t>
  </si>
  <si>
    <t>Unit Other Mode</t>
  </si>
  <si>
    <t>Unit Airfare Costs</t>
  </si>
  <si>
    <t>No. People</t>
  </si>
  <si>
    <t>No. Days</t>
  </si>
  <si>
    <t>TRIP 2</t>
  </si>
  <si>
    <t>TRIP 3</t>
  </si>
  <si>
    <t>TRIP 1</t>
  </si>
  <si>
    <t>TRIP 4</t>
  </si>
  <si>
    <t>Lodging Per Diem Rate</t>
  </si>
  <si>
    <t>MI&amp;E Per Diem Rate</t>
  </si>
  <si>
    <t>Travel Day MI&amp;E (75%)</t>
  </si>
  <si>
    <t>Total Per Diem</t>
  </si>
  <si>
    <t xml:space="preserve">Other/Misc. Description </t>
  </si>
  <si>
    <t xml:space="preserve">Other/Misc. Desrciption </t>
  </si>
  <si>
    <t>Total Travel (To Schedule A)</t>
  </si>
  <si>
    <t>Title of Offeror's Point of Contact:</t>
  </si>
  <si>
    <t>SMALL BUSINESS INNOVATION RESEARCH (SBIR) PROGRAM: PHASE I</t>
  </si>
  <si>
    <t>CONTRACT PRICING WORKSHEET COVERSHEET</t>
  </si>
  <si>
    <t>Contract Pricing Worksheet Checklist</t>
  </si>
  <si>
    <t>Total Offer Amount</t>
  </si>
  <si>
    <t>performed a review of your accounting system.  If one has, then submit a copy of the audit report with your offer.</t>
  </si>
  <si>
    <t>performed an audit of your indirect rates in accordance with the FAR Part 31 .  If one has, then submit a copy of the audit or any correspondence related to the audit with your offer.</t>
  </si>
  <si>
    <t xml:space="preserve">required in the performance of this offer. </t>
  </si>
  <si>
    <t xml:space="preserve">required in the performance of this offer.  </t>
  </si>
  <si>
    <t>Contract Pricing Worksheet Coversheet</t>
  </si>
  <si>
    <t xml:space="preserve">Schedule I should include a detailed description of all aspects of the offer.  The narrative should tell the story of how the offer was put together.  It should explain the underlying basis for each cost element and show underlying calculations.  The narrative is critical to having the Government understand how the offer was assembled and evaluate the acceptability and reasonableness of the offer.  </t>
  </si>
  <si>
    <t>Cost Summary</t>
  </si>
  <si>
    <t>Schedule A Cost Summary</t>
  </si>
  <si>
    <t xml:space="preserve">Name of Offeror:  </t>
  </si>
  <si>
    <t>Travel</t>
  </si>
  <si>
    <t>If yes, identify the property:</t>
  </si>
  <si>
    <t>Tax Identification No., if available:</t>
  </si>
  <si>
    <t>Complete Schedule E identifying types of testing, quantities, and unit prices and a list of equipment: items, quantities, unit prices.</t>
  </si>
  <si>
    <t>Schedule H Other Direct Costs</t>
  </si>
  <si>
    <t>ITEM</t>
  </si>
  <si>
    <t>Ensure that the Contract Pricing Worksheet Coversheet is completed. Submit any audit reports pertaining to accounting system or indirect rates.</t>
  </si>
  <si>
    <t>Explain the development (in Schedule I) of each labor rate: for example existing staff, individual(s), company category(ies), new/prospective hire (include offer letter with salary signed by prospective employee), internet data, etc.</t>
  </si>
  <si>
    <t>Total All Other Direct Costs (lines 5 to 13)</t>
  </si>
  <si>
    <t>Topic No.:</t>
  </si>
  <si>
    <t>Direct Labor</t>
  </si>
  <si>
    <t>Total Labor Hours</t>
  </si>
  <si>
    <t>Total Direct Labor (to Schedule A)</t>
  </si>
  <si>
    <t>Trip 1 Total</t>
  </si>
  <si>
    <t>Trip 2 Total</t>
  </si>
  <si>
    <t>Trip 3 Total</t>
  </si>
  <si>
    <t>Trip 4 Total</t>
  </si>
  <si>
    <t>19-XX1</t>
  </si>
  <si>
    <t xml:space="preserve">Palansky Corp. </t>
  </si>
  <si>
    <t>98 Singleton Dr.</t>
  </si>
  <si>
    <t>Holyoke, MA 02988</t>
  </si>
  <si>
    <t>Cynthia Palansky</t>
  </si>
  <si>
    <t>Principal Investigator</t>
  </si>
  <si>
    <t>cpalansky@palanskycorp.com</t>
  </si>
  <si>
    <t>123-456-7891</t>
  </si>
  <si>
    <t>X</t>
  </si>
  <si>
    <t>Rate (%)</t>
  </si>
  <si>
    <r>
      <t xml:space="preserve">Fixed Fee/Profit*  </t>
    </r>
    <r>
      <rPr>
        <b/>
        <sz val="9"/>
        <color theme="1"/>
        <rFont val="Calibri"/>
        <family val="2"/>
        <scheme val="minor"/>
      </rPr>
      <t>(Rate (%))</t>
    </r>
  </si>
  <si>
    <t>Principal Investigator/Cynthia Palansky</t>
  </si>
  <si>
    <t>Sr. Engineer/Chris Linxs</t>
  </si>
  <si>
    <t>Intern/TBD</t>
  </si>
  <si>
    <t>Infrared Nightvision Webcam</t>
  </si>
  <si>
    <t>Best Engineering Company</t>
  </si>
  <si>
    <t>Efficient Engineering</t>
  </si>
  <si>
    <t>Dr. John Smith</t>
  </si>
  <si>
    <t>Dr. Coy Lindstron</t>
  </si>
  <si>
    <t>Airport shuttle</t>
  </si>
  <si>
    <t>Metro</t>
  </si>
  <si>
    <t>Holyoke, MA: Washington, DC</t>
  </si>
  <si>
    <t>Computer Usage</t>
  </si>
  <si>
    <t>Engineer/Rabin Harmond</t>
  </si>
  <si>
    <t>COMPLETED</t>
  </si>
  <si>
    <t>If individuals or categories are combined, provide an explanation of the weightings and show calculations (in Schedule I).</t>
  </si>
  <si>
    <t>Rationale for how the number of hours for each category or person were estimated (in Schedule I).</t>
  </si>
  <si>
    <t xml:space="preserve">Complete Schedule H for other direct costs specified and estimated by the Offeror. </t>
  </si>
  <si>
    <t xml:space="preserve">Complete Schedule G for all planned travel: number of trips, locations, airfare, number of people, number of days, per diem, miscellaneous (specify). </t>
  </si>
  <si>
    <t>Explain the basis of airfare, per diem, and other in Schedule I.</t>
  </si>
  <si>
    <t>Profit:  Explain rationale (in Schedule I) for percentage factor used to calculate profit in Schedule A (See TAM Chapter 1215 Appendix A- the last page of this workbook).</t>
  </si>
  <si>
    <t>Include detailed cost information in Schedule I to support hours, rates, and other costs.</t>
  </si>
  <si>
    <t>Provide support for the costs in Schedule I.</t>
  </si>
  <si>
    <t>N/A</t>
  </si>
  <si>
    <r>
      <rPr>
        <b/>
        <sz val="11"/>
        <color theme="1"/>
        <rFont val="Calibri"/>
        <family val="2"/>
        <scheme val="minor"/>
      </rPr>
      <t xml:space="preserve">Schedule A - Indirect Rates:  </t>
    </r>
    <r>
      <rPr>
        <sz val="11"/>
        <color theme="1"/>
        <rFont val="Calibri"/>
        <family val="2"/>
        <scheme val="minor"/>
      </rPr>
      <t>The indirect rates proposed and the bases they are applied to are the provisional rates approved by DCAA for 2014. The DCAA audit report is enclosed with the proposal.</t>
    </r>
    <r>
      <rPr>
        <b/>
        <sz val="11"/>
        <color theme="1"/>
        <rFont val="Calibri"/>
        <family val="2"/>
        <scheme val="minor"/>
      </rPr>
      <t xml:space="preserve">
Schedule B - Labor: </t>
    </r>
    <r>
      <rPr>
        <sz val="11"/>
        <color theme="1"/>
        <rFont val="Calibri"/>
        <family val="2"/>
        <scheme val="minor"/>
      </rPr>
      <t xml:space="preserve">Dr. Cynthia Palansky is the Principal Investigator for this research project.  She will oversee all management and coordination efforts.  Dr Palansky's role includes coordinating efforts with consultants, subcontractors, overseeing project design, implementation and testing, and will provide consultation at key steps of the project development.  Dr. Palansky is allocated 115 hours on this project. Dr. Palansky's rate of $71.64/hour is her actual rate and  in line with individuals with her education, experience, and the marketplace. In addition the rates proposed for Senior Engineer and Engineer are based on the actual rates of Robin Harmond and Chris Linxs. Payroll summaries are included as an attachment to the proposal. The intern has not been hired yet however will be working part-time during the school year, and full time during breaks. The estimated rate was pulled from salary.com that shows $19/hour for an Engineering Aide 1. 
</t>
    </r>
    <r>
      <rPr>
        <b/>
        <sz val="11"/>
        <color theme="1"/>
        <rFont val="Calibri"/>
        <family val="2"/>
        <scheme val="minor"/>
      </rPr>
      <t xml:space="preserve">Schedule C - Materials: </t>
    </r>
    <r>
      <rPr>
        <sz val="11"/>
        <color theme="1"/>
        <rFont val="Calibri"/>
        <family val="2"/>
        <scheme val="minor"/>
      </rPr>
      <t xml:space="preserve">The Infrared Night Vision Web Cam ODSX for $20.00 is the best value due to its capabilities and the price quoted. The supporting quote is enclosed.  The webcam is necessary in order to complete the research in this project.
</t>
    </r>
    <r>
      <rPr>
        <b/>
        <sz val="11"/>
        <color theme="1"/>
        <rFont val="Calibri"/>
        <family val="2"/>
        <scheme val="minor"/>
      </rPr>
      <t>Schedule F - Subcontracts and Consultants:</t>
    </r>
    <r>
      <rPr>
        <sz val="11"/>
        <color theme="1"/>
        <rFont val="Calibri"/>
        <family val="2"/>
        <scheme val="minor"/>
      </rPr>
      <t xml:space="preserve"> The Best Engineering Company is proposed for $200 for 10 hours at $20.00. They will be assisting the PI and Senior Engineer under Task 3 to ensure the schedule is met.  As explained in the technical proposal, the company has expertise in this area and their rate is very competitive.  Their quote is enclosed with the proposal.  Efficiency Engineering is assisting with the prototype testing in Task 4. Their rate is very competitive at $20.00 and will provide 10 hours of support.  Their quote is enclosed with the proposal.  Dr. John Smith, Consultant is from the University of Montana and has specialized expertise necessary to make the project successful.  His rate is reasonable at $100.00, with his experience and education.  His consulting agreement total is $25,000 (250 hours).  Dr. Coy Lindstron, Consultant is from the University of Colorado Springs and his rate is very reasonable at $100.00 for a total of $17,500 (175 hours).  Both Dr. Smith's and Dr. Lindstron's quotes are enclosed with this proposal.  
</t>
    </r>
    <r>
      <rPr>
        <b/>
        <sz val="11"/>
        <color theme="1"/>
        <rFont val="Calibri"/>
        <family val="2"/>
        <scheme val="minor"/>
      </rPr>
      <t>Schedule G - Travel:</t>
    </r>
    <r>
      <rPr>
        <sz val="11"/>
        <color theme="1"/>
        <rFont val="Calibri"/>
        <family val="2"/>
        <scheme val="minor"/>
      </rPr>
      <t xml:space="preserve"> The proposed travel costs are for 1 trip to DC for the PI and the Senior Engineer.  The per diem costs proposed are in accordance with the GSA guidelines.  Airfare is based on a coach airfare for 2 from the Expedia website based on an advanced reservation.
</t>
    </r>
    <r>
      <rPr>
        <b/>
        <sz val="11"/>
        <color theme="1"/>
        <rFont val="Calibri"/>
        <family val="2"/>
        <scheme val="minor"/>
      </rPr>
      <t>Schedule H - Other Direct Costs:</t>
    </r>
    <r>
      <rPr>
        <sz val="11"/>
        <color theme="1"/>
        <rFont val="Calibri"/>
        <family val="2"/>
        <scheme val="minor"/>
      </rPr>
      <t xml:space="preserve"> Computer usage at $2.80 per labor hour is the company-wide rate that is charged to all of our federal, state and private customers.  
</t>
    </r>
  </si>
  <si>
    <t>* If your firm does not apply indirect rates per the formulas, please describe in the Narrative (Schedule I) any adjustments made.</t>
  </si>
  <si>
    <t>Indirect rates: Narrative (in Schedule I) explaining the basis of the rates used, table showing the rate(s) and the allocation base(s), last two fiscal years historical rates, current year actuals, current/future year(s) projection.</t>
  </si>
  <si>
    <r>
      <t xml:space="preserve">Percentage Effort Performed by Subcontractors and Consultants (lines 10 and 11 over line 19). </t>
    </r>
    <r>
      <rPr>
        <sz val="11"/>
        <color theme="1"/>
        <rFont val="Calibri"/>
        <family val="2"/>
        <scheme val="minor"/>
      </rPr>
      <t>This value must be 33.33% or less.</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</si>
</sst>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_(&quot;$&quot;* \(#,##0.00\);_(&quot;$&quot;* &quot;-&quot;??_);_(@_)"/>
    <numFmt numFmtId="164" formatCode="_(&quot;$&quot;* #,##0_);_(&quot;$&quot;* \(#,##0\);_(&quot;$&quot;* &quot;-&quot;??_);_(@_)"/>
    <numFmt numFmtId="165" formatCode="0.000%"/>
    <numFmt numFmtId="166" formatCode="&quot;$&quot;#,##0.00"/>
  </numFmts>
  <fonts count="13" x14ac:knownFonts="1">
    <font>
      <sz val="11"/>
      <color theme="1"/>
      <name val="Calibri"/>
      <family val="2"/>
      <scheme val="minor"/>
    </font>
    <font>
      <b/>
      <sz val="11"/>
      <color theme="1"/>
      <name val="Calibri"/>
      <family val="2"/>
      <scheme val="minor"/>
    </font>
    <font>
      <sz val="11"/>
      <color theme="1"/>
      <name val="Calibri"/>
      <family val="2"/>
      <scheme val="minor"/>
    </font>
    <font>
      <b/>
      <sz val="9"/>
      <color theme="1"/>
      <name val="Calibri"/>
      <family val="2"/>
      <scheme val="minor"/>
    </font>
    <font>
      <b/>
      <sz val="12"/>
      <color theme="1"/>
      <name val="Calibri"/>
      <family val="2"/>
      <scheme val="minor"/>
    </font>
    <font>
      <b/>
      <sz val="14"/>
      <color theme="1"/>
      <name val="Calibri"/>
      <family val="2"/>
      <scheme val="minor"/>
    </font>
    <font>
      <b/>
      <sz val="11"/>
      <name val="Calibri"/>
      <family val="2"/>
      <scheme val="minor"/>
    </font>
    <font>
      <b/>
      <sz val="11"/>
      <color rgb="FF000000"/>
      <name val="Calibri"/>
      <family val="2"/>
      <scheme val="minor"/>
    </font>
    <font>
      <b/>
      <u/>
      <sz val="11"/>
      <color theme="1"/>
      <name val="Calibri"/>
      <family val="2"/>
      <scheme val="minor"/>
    </font>
    <font>
      <b/>
      <i/>
      <sz val="11"/>
      <color theme="1"/>
      <name val="Calibri"/>
      <family val="2"/>
      <scheme val="minor"/>
    </font>
    <font>
      <i/>
      <sz val="11"/>
      <color theme="1"/>
      <name val="Calibri"/>
      <family val="2"/>
      <scheme val="minor"/>
    </font>
    <font>
      <sz val="11"/>
      <name val="Calibri"/>
      <family val="2"/>
      <scheme val="minor"/>
    </font>
    <font>
      <sz val="12"/>
      <color theme="1"/>
      <name val="Calibri"/>
      <family val="2"/>
      <scheme val="minor"/>
    </font>
  </fonts>
  <fills count="4">
    <fill>
      <patternFill patternType="none"/>
    </fill>
    <fill>
      <patternFill patternType="gray125"/>
    </fill>
    <fill>
      <patternFill patternType="solid">
        <fgColor theme="0" tint="-0.34998626667073579"/>
        <bgColor indexed="64"/>
      </patternFill>
    </fill>
    <fill>
      <patternFill patternType="solid">
        <fgColor theme="0"/>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bottom style="thick">
        <color auto="1"/>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44" fontId="2" fillId="0" borderId="0" applyFont="0" applyFill="0" applyBorder="0" applyAlignment="0" applyProtection="0"/>
    <xf numFmtId="9" fontId="2" fillId="0" borderId="0" applyFont="0" applyFill="0" applyBorder="0" applyAlignment="0" applyProtection="0"/>
  </cellStyleXfs>
  <cellXfs count="186">
    <xf numFmtId="0" fontId="0" fillId="0" borderId="0" xfId="0"/>
    <xf numFmtId="0" fontId="1" fillId="0" borderId="0" xfId="0" applyFont="1"/>
    <xf numFmtId="0" fontId="1" fillId="0" borderId="0" xfId="0" applyFont="1" applyAlignment="1">
      <alignment horizontal="center"/>
    </xf>
    <xf numFmtId="44" fontId="1" fillId="0" borderId="0" xfId="1" applyFont="1"/>
    <xf numFmtId="164" fontId="1" fillId="0" borderId="0" xfId="1" applyNumberFormat="1" applyFont="1"/>
    <xf numFmtId="164" fontId="1" fillId="0" borderId="0" xfId="1" applyNumberFormat="1" applyFont="1" applyFill="1"/>
    <xf numFmtId="0" fontId="0" fillId="0" borderId="0" xfId="0" applyAlignment="1"/>
    <xf numFmtId="0" fontId="1" fillId="0" borderId="0" xfId="0" applyFont="1" applyAlignment="1">
      <alignment horizontal="center"/>
    </xf>
    <xf numFmtId="0" fontId="1" fillId="0" borderId="1" xfId="0" applyFont="1" applyBorder="1"/>
    <xf numFmtId="0" fontId="0" fillId="0" borderId="1" xfId="0" applyBorder="1"/>
    <xf numFmtId="0" fontId="1" fillId="0" borderId="1" xfId="0" applyFont="1" applyBorder="1" applyAlignment="1"/>
    <xf numFmtId="0" fontId="1" fillId="0" borderId="1" xfId="0" applyFont="1" applyBorder="1" applyAlignment="1">
      <alignment horizontal="center" wrapText="1"/>
    </xf>
    <xf numFmtId="164" fontId="1" fillId="0" borderId="1" xfId="1" applyNumberFormat="1" applyFont="1" applyFill="1" applyBorder="1"/>
    <xf numFmtId="164" fontId="1" fillId="0" borderId="1" xfId="1" applyNumberFormat="1" applyFont="1" applyBorder="1"/>
    <xf numFmtId="0" fontId="1" fillId="0" borderId="1" xfId="0" applyFont="1" applyBorder="1" applyAlignment="1">
      <alignment horizontal="center"/>
    </xf>
    <xf numFmtId="0" fontId="1" fillId="0" borderId="0" xfId="0" applyFont="1" applyBorder="1" applyAlignment="1">
      <alignment horizontal="center"/>
    </xf>
    <xf numFmtId="0" fontId="0" fillId="0" borderId="0" xfId="0" applyBorder="1" applyAlignment="1"/>
    <xf numFmtId="164" fontId="1" fillId="0" borderId="0" xfId="1" applyNumberFormat="1" applyFont="1" applyFill="1" applyBorder="1"/>
    <xf numFmtId="0" fontId="0" fillId="3" borderId="0" xfId="0" applyFill="1"/>
    <xf numFmtId="0" fontId="0" fillId="0" borderId="0" xfId="0" applyAlignment="1"/>
    <xf numFmtId="0" fontId="1" fillId="0" borderId="7" xfId="0" applyFont="1" applyBorder="1"/>
    <xf numFmtId="44" fontId="1" fillId="0" borderId="8" xfId="0" applyNumberFormat="1" applyFont="1" applyBorder="1"/>
    <xf numFmtId="0" fontId="0" fillId="0" borderId="0" xfId="0" applyBorder="1"/>
    <xf numFmtId="44" fontId="0" fillId="0" borderId="0" xfId="0" applyNumberFormat="1"/>
    <xf numFmtId="0" fontId="1" fillId="0" borderId="7" xfId="0" applyFont="1" applyFill="1" applyBorder="1"/>
    <xf numFmtId="1" fontId="0" fillId="0" borderId="1" xfId="1" applyNumberFormat="1" applyFont="1" applyBorder="1"/>
    <xf numFmtId="44" fontId="0" fillId="0" borderId="8" xfId="1" applyFont="1" applyBorder="1"/>
    <xf numFmtId="44" fontId="0" fillId="0" borderId="1" xfId="1" applyFont="1" applyFill="1" applyBorder="1"/>
    <xf numFmtId="1" fontId="0" fillId="0" borderId="1" xfId="1" applyNumberFormat="1" applyFont="1" applyBorder="1" applyAlignment="1">
      <alignment horizontal="center"/>
    </xf>
    <xf numFmtId="0" fontId="1" fillId="2" borderId="1" xfId="0" applyFont="1" applyFill="1" applyBorder="1" applyAlignment="1" applyProtection="1">
      <alignment wrapText="1"/>
      <protection locked="0"/>
    </xf>
    <xf numFmtId="0" fontId="1" fillId="2" borderId="1" xfId="0" applyFont="1" applyFill="1" applyBorder="1" applyProtection="1">
      <protection locked="0"/>
    </xf>
    <xf numFmtId="44" fontId="1" fillId="2" borderId="1" xfId="1" applyFont="1" applyFill="1" applyBorder="1" applyProtection="1">
      <protection locked="0"/>
    </xf>
    <xf numFmtId="0" fontId="1" fillId="2" borderId="1" xfId="0" applyFont="1" applyFill="1" applyBorder="1" applyAlignment="1" applyProtection="1">
      <protection locked="0"/>
    </xf>
    <xf numFmtId="44" fontId="1" fillId="2" borderId="1" xfId="1" applyFont="1" applyFill="1" applyBorder="1" applyAlignment="1" applyProtection="1">
      <protection locked="0"/>
    </xf>
    <xf numFmtId="0" fontId="1" fillId="2" borderId="1" xfId="0" applyFont="1" applyFill="1" applyBorder="1" applyAlignment="1" applyProtection="1">
      <protection locked="0"/>
    </xf>
    <xf numFmtId="164" fontId="1" fillId="2" borderId="1" xfId="1" applyNumberFormat="1" applyFont="1" applyFill="1" applyBorder="1" applyProtection="1">
      <protection locked="0"/>
    </xf>
    <xf numFmtId="44" fontId="0" fillId="2" borderId="8" xfId="0" applyNumberFormat="1" applyFill="1" applyBorder="1" applyProtection="1">
      <protection locked="0"/>
    </xf>
    <xf numFmtId="44" fontId="0" fillId="2" borderId="8" xfId="0" applyNumberFormat="1" applyFont="1" applyFill="1" applyBorder="1" applyProtection="1">
      <protection locked="0"/>
    </xf>
    <xf numFmtId="44" fontId="0" fillId="2" borderId="1" xfId="1" applyFont="1" applyFill="1" applyBorder="1" applyProtection="1">
      <protection locked="0"/>
    </xf>
    <xf numFmtId="0" fontId="0" fillId="0" borderId="0" xfId="0" applyAlignment="1"/>
    <xf numFmtId="0" fontId="4" fillId="0" borderId="0" xfId="0" applyFont="1" applyAlignment="1">
      <alignment horizontal="center"/>
    </xf>
    <xf numFmtId="0" fontId="0" fillId="0" borderId="0" xfId="0"/>
    <xf numFmtId="0" fontId="1" fillId="2" borderId="10" xfId="0" applyFont="1" applyFill="1" applyBorder="1" applyAlignment="1" applyProtection="1">
      <alignment horizontal="left"/>
      <protection locked="0"/>
    </xf>
    <xf numFmtId="0" fontId="1" fillId="3" borderId="1" xfId="0" applyFont="1" applyFill="1" applyBorder="1" applyAlignment="1" applyProtection="1">
      <alignment wrapText="1"/>
      <protection locked="0"/>
    </xf>
    <xf numFmtId="0" fontId="1" fillId="3" borderId="1" xfId="0" applyFont="1" applyFill="1" applyBorder="1" applyProtection="1">
      <protection locked="0"/>
    </xf>
    <xf numFmtId="44" fontId="1" fillId="3" borderId="1" xfId="1" applyFont="1" applyFill="1" applyBorder="1" applyProtection="1">
      <protection locked="0"/>
    </xf>
    <xf numFmtId="164" fontId="1" fillId="3" borderId="1" xfId="1" applyNumberFormat="1" applyFont="1" applyFill="1" applyBorder="1"/>
    <xf numFmtId="0" fontId="0" fillId="0" borderId="0" xfId="0" applyAlignment="1">
      <alignment horizontal="center"/>
    </xf>
    <xf numFmtId="0" fontId="0" fillId="0" borderId="0" xfId="0"/>
    <xf numFmtId="0" fontId="4" fillId="0" borderId="0" xfId="0" applyFont="1" applyAlignment="1">
      <alignment horizontal="center"/>
    </xf>
    <xf numFmtId="0" fontId="0" fillId="0" borderId="0" xfId="0"/>
    <xf numFmtId="0" fontId="10" fillId="0" borderId="0" xfId="0" applyFont="1" applyBorder="1" applyAlignment="1"/>
    <xf numFmtId="0" fontId="9" fillId="0" borderId="0" xfId="0" applyFont="1" applyBorder="1"/>
    <xf numFmtId="0" fontId="0" fillId="2" borderId="1" xfId="0" applyFill="1" applyBorder="1" applyAlignment="1" applyProtection="1">
      <alignment horizontal="center"/>
      <protection locked="0"/>
    </xf>
    <xf numFmtId="0" fontId="1" fillId="0" borderId="1" xfId="0" applyFont="1" applyFill="1" applyBorder="1"/>
    <xf numFmtId="1" fontId="0" fillId="0" borderId="1" xfId="0" applyNumberFormat="1" applyFill="1" applyBorder="1"/>
    <xf numFmtId="0" fontId="0" fillId="2" borderId="1" xfId="0" applyFill="1" applyBorder="1" applyProtection="1">
      <protection locked="0"/>
    </xf>
    <xf numFmtId="1" fontId="0" fillId="0" borderId="1" xfId="0" applyNumberFormat="1" applyFill="1" applyBorder="1" applyAlignment="1">
      <alignment horizontal="center"/>
    </xf>
    <xf numFmtId="0" fontId="8" fillId="0" borderId="6" xfId="0" applyFont="1" applyBorder="1"/>
    <xf numFmtId="0" fontId="0" fillId="0" borderId="13" xfId="0" applyBorder="1"/>
    <xf numFmtId="0" fontId="0" fillId="0" borderId="14" xfId="0" applyBorder="1"/>
    <xf numFmtId="1" fontId="0" fillId="0" borderId="8" xfId="0" applyNumberFormat="1" applyFill="1" applyBorder="1"/>
    <xf numFmtId="0" fontId="0" fillId="2" borderId="7" xfId="0" applyFill="1" applyBorder="1" applyAlignment="1" applyProtection="1">
      <alignment horizontal="center"/>
      <protection locked="0"/>
    </xf>
    <xf numFmtId="44" fontId="0" fillId="0" borderId="8" xfId="0" applyNumberFormat="1" applyBorder="1"/>
    <xf numFmtId="44" fontId="0" fillId="0" borderId="8" xfId="0" applyNumberFormat="1" applyFill="1" applyBorder="1"/>
    <xf numFmtId="0" fontId="9" fillId="0" borderId="18" xfId="0" applyFont="1" applyBorder="1" applyAlignment="1"/>
    <xf numFmtId="0" fontId="10" fillId="0" borderId="19" xfId="0" applyFont="1" applyBorder="1" applyAlignment="1"/>
    <xf numFmtId="0" fontId="9" fillId="0" borderId="19" xfId="0" applyFont="1" applyBorder="1"/>
    <xf numFmtId="44" fontId="10" fillId="0" borderId="9" xfId="0" applyNumberFormat="1" applyFont="1" applyFill="1" applyBorder="1"/>
    <xf numFmtId="0" fontId="9" fillId="0" borderId="0" xfId="0" applyFont="1" applyBorder="1" applyAlignment="1"/>
    <xf numFmtId="44" fontId="10" fillId="0" borderId="0" xfId="0" applyNumberFormat="1" applyFont="1" applyFill="1" applyBorder="1"/>
    <xf numFmtId="0" fontId="0" fillId="2" borderId="7" xfId="0" applyFill="1" applyBorder="1" applyProtection="1">
      <protection locked="0"/>
    </xf>
    <xf numFmtId="44" fontId="0" fillId="0" borderId="20" xfId="0" applyNumberFormat="1" applyBorder="1"/>
    <xf numFmtId="0" fontId="11" fillId="2" borderId="1" xfId="0" applyFont="1" applyFill="1" applyBorder="1" applyAlignment="1" applyProtection="1">
      <alignment horizontal="center" vertical="center" wrapText="1"/>
      <protection locked="0"/>
    </xf>
    <xf numFmtId="0" fontId="11" fillId="2" borderId="4" xfId="0" applyFont="1" applyFill="1" applyBorder="1" applyAlignment="1" applyProtection="1">
      <alignment horizontal="center" vertical="center" wrapText="1"/>
      <protection locked="0"/>
    </xf>
    <xf numFmtId="164" fontId="1" fillId="0" borderId="1" xfId="1" applyNumberFormat="1" applyFont="1" applyBorder="1" applyAlignment="1" applyProtection="1">
      <alignment horizontal="right"/>
    </xf>
    <xf numFmtId="0" fontId="0" fillId="0" borderId="0" xfId="0" applyProtection="1"/>
    <xf numFmtId="0" fontId="7" fillId="0" borderId="0" xfId="0" applyFont="1" applyProtection="1"/>
    <xf numFmtId="0" fontId="1" fillId="0" borderId="0" xfId="0" applyFont="1" applyFill="1" applyBorder="1" applyAlignment="1" applyProtection="1">
      <alignment horizontal="left"/>
    </xf>
    <xf numFmtId="0" fontId="7" fillId="0" borderId="0" xfId="0" applyFont="1" applyAlignment="1" applyProtection="1">
      <alignment horizontal="left" wrapText="1"/>
    </xf>
    <xf numFmtId="0" fontId="1" fillId="0" borderId="0" xfId="0" applyFont="1" applyFill="1" applyBorder="1" applyAlignment="1" applyProtection="1">
      <alignment horizontal="left" wrapText="1"/>
    </xf>
    <xf numFmtId="0" fontId="1" fillId="0" borderId="1" xfId="0" applyFont="1" applyBorder="1" applyAlignment="1" applyProtection="1">
      <alignment horizontal="center" wrapText="1"/>
    </xf>
    <xf numFmtId="0" fontId="1" fillId="0" borderId="2" xfId="0" applyFont="1" applyFill="1" applyBorder="1" applyAlignment="1" applyProtection="1">
      <alignment horizontal="left"/>
    </xf>
    <xf numFmtId="0" fontId="1" fillId="0" borderId="3" xfId="0" applyFont="1" applyFill="1" applyBorder="1" applyAlignment="1" applyProtection="1">
      <alignment horizontal="left"/>
    </xf>
    <xf numFmtId="0" fontId="1" fillId="0" borderId="4" xfId="0" applyFont="1" applyFill="1" applyBorder="1" applyAlignment="1" applyProtection="1">
      <alignment horizontal="left"/>
    </xf>
    <xf numFmtId="0" fontId="1" fillId="2" borderId="2" xfId="0" applyFont="1" applyFill="1" applyBorder="1" applyAlignment="1" applyProtection="1">
      <alignment horizontal="left"/>
      <protection locked="0"/>
    </xf>
    <xf numFmtId="0" fontId="1" fillId="2" borderId="3" xfId="0" applyFont="1" applyFill="1" applyBorder="1" applyAlignment="1" applyProtection="1">
      <alignment horizontal="left"/>
      <protection locked="0"/>
    </xf>
    <xf numFmtId="0" fontId="1" fillId="2" borderId="4" xfId="0" applyFont="1" applyFill="1" applyBorder="1" applyAlignment="1" applyProtection="1">
      <alignment horizontal="left"/>
      <protection locked="0"/>
    </xf>
    <xf numFmtId="0" fontId="1" fillId="2" borderId="0" xfId="0" applyFont="1" applyFill="1"/>
    <xf numFmtId="0" fontId="1" fillId="2" borderId="10" xfId="0" applyFont="1" applyFill="1" applyBorder="1" applyAlignment="1" applyProtection="1">
      <alignment horizontal="center"/>
      <protection locked="0"/>
    </xf>
    <xf numFmtId="0" fontId="1" fillId="0" borderId="0" xfId="0" applyFont="1" applyAlignment="1" applyProtection="1">
      <alignment horizontal="center"/>
    </xf>
    <xf numFmtId="0" fontId="0" fillId="0" borderId="0" xfId="0" applyAlignment="1" applyProtection="1">
      <alignment horizontal="center"/>
    </xf>
    <xf numFmtId="0" fontId="7" fillId="0" borderId="0" xfId="0" applyFont="1" applyAlignment="1" applyProtection="1">
      <alignment horizontal="left" wrapText="1"/>
    </xf>
    <xf numFmtId="0" fontId="1" fillId="0" borderId="0" xfId="0" applyFont="1" applyFill="1" applyBorder="1" applyAlignment="1" applyProtection="1">
      <alignment horizontal="left" wrapText="1"/>
    </xf>
    <xf numFmtId="0" fontId="1" fillId="0" borderId="1" xfId="0" applyFont="1" applyBorder="1" applyAlignment="1" applyProtection="1">
      <alignment horizontal="center"/>
    </xf>
    <xf numFmtId="0" fontId="0" fillId="0" borderId="1" xfId="0" applyBorder="1" applyAlignment="1" applyProtection="1"/>
    <xf numFmtId="39" fontId="1" fillId="0" borderId="1" xfId="1" applyNumberFormat="1" applyFont="1" applyBorder="1" applyAlignment="1" applyProtection="1">
      <alignment horizontal="center"/>
    </xf>
    <xf numFmtId="39" fontId="0" fillId="0" borderId="1" xfId="1" applyNumberFormat="1" applyFont="1" applyBorder="1" applyAlignment="1" applyProtection="1">
      <alignment horizontal="center"/>
    </xf>
    <xf numFmtId="39" fontId="0" fillId="0" borderId="1" xfId="0" applyNumberFormat="1" applyBorder="1" applyAlignment="1" applyProtection="1">
      <alignment horizontal="center"/>
    </xf>
    <xf numFmtId="0" fontId="1" fillId="2" borderId="10" xfId="0" applyFont="1" applyFill="1" applyBorder="1" applyAlignment="1" applyProtection="1">
      <alignment horizontal="left"/>
      <protection locked="0"/>
    </xf>
    <xf numFmtId="0" fontId="5" fillId="0" borderId="16" xfId="0" applyFont="1" applyBorder="1" applyAlignment="1" applyProtection="1">
      <alignment horizontal="center" vertical="center" wrapText="1"/>
    </xf>
    <xf numFmtId="0" fontId="5" fillId="0" borderId="5" xfId="0" applyFont="1" applyBorder="1" applyAlignment="1" applyProtection="1">
      <alignment horizontal="center" vertical="center" wrapText="1"/>
    </xf>
    <xf numFmtId="0" fontId="5" fillId="0" borderId="11" xfId="0" applyFont="1" applyBorder="1" applyAlignment="1" applyProtection="1">
      <alignment horizontal="center" vertical="center" wrapText="1"/>
    </xf>
    <xf numFmtId="0" fontId="5" fillId="0" borderId="17"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1" fillId="0" borderId="2" xfId="0" applyFont="1" applyBorder="1" applyAlignment="1" applyProtection="1">
      <alignment wrapText="1"/>
    </xf>
    <xf numFmtId="0" fontId="1" fillId="0" borderId="3" xfId="0" applyFont="1" applyBorder="1" applyAlignment="1" applyProtection="1">
      <alignment wrapText="1"/>
    </xf>
    <xf numFmtId="0" fontId="1" fillId="0" borderId="4" xfId="0" applyFont="1" applyBorder="1" applyAlignment="1" applyProtection="1">
      <alignment wrapText="1"/>
    </xf>
    <xf numFmtId="0" fontId="0" fillId="0" borderId="2" xfId="0" applyFont="1" applyBorder="1" applyAlignment="1" applyProtection="1">
      <alignment wrapText="1"/>
    </xf>
    <xf numFmtId="0" fontId="0" fillId="0" borderId="3" xfId="0" applyFont="1" applyBorder="1" applyAlignment="1" applyProtection="1">
      <alignment wrapText="1"/>
    </xf>
    <xf numFmtId="0" fontId="0" fillId="0" borderId="4" xfId="0" applyFont="1" applyBorder="1" applyAlignment="1" applyProtection="1">
      <alignment wrapText="1"/>
    </xf>
    <xf numFmtId="0" fontId="0" fillId="0" borderId="2" xfId="0" applyFont="1" applyBorder="1" applyAlignment="1" applyProtection="1">
      <alignment vertical="top" wrapText="1"/>
    </xf>
    <xf numFmtId="0" fontId="0" fillId="0" borderId="3" xfId="0" applyFont="1" applyBorder="1" applyAlignment="1" applyProtection="1">
      <alignment vertical="top" wrapText="1"/>
    </xf>
    <xf numFmtId="0" fontId="0" fillId="0" borderId="4" xfId="0" applyFont="1" applyBorder="1" applyAlignment="1" applyProtection="1">
      <alignment vertical="top" wrapText="1"/>
    </xf>
    <xf numFmtId="0" fontId="1" fillId="0" borderId="2" xfId="0" applyFont="1" applyFill="1" applyBorder="1" applyAlignment="1" applyProtection="1">
      <alignment wrapText="1"/>
    </xf>
    <xf numFmtId="0" fontId="1" fillId="0" borderId="3" xfId="0" applyFont="1" applyFill="1" applyBorder="1" applyAlignment="1" applyProtection="1">
      <alignment wrapText="1"/>
    </xf>
    <xf numFmtId="0" fontId="1" fillId="0" borderId="4" xfId="0" applyFont="1" applyFill="1" applyBorder="1" applyAlignment="1" applyProtection="1">
      <alignment wrapText="1"/>
    </xf>
    <xf numFmtId="0" fontId="1" fillId="0" borderId="1" xfId="0" applyFont="1" applyBorder="1" applyAlignment="1" applyProtection="1">
      <alignment horizontal="center" wrapText="1"/>
    </xf>
    <xf numFmtId="0" fontId="0" fillId="0" borderId="1" xfId="0" applyFont="1" applyFill="1" applyBorder="1" applyAlignment="1" applyProtection="1">
      <alignment wrapText="1"/>
    </xf>
    <xf numFmtId="0" fontId="0" fillId="0" borderId="1" xfId="0" applyFont="1" applyBorder="1" applyAlignment="1" applyProtection="1">
      <alignment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1" xfId="0" applyBorder="1" applyAlignment="1">
      <alignment horizontal="left" vertical="top" wrapText="1"/>
    </xf>
    <xf numFmtId="0" fontId="0" fillId="0" borderId="17" xfId="0" applyBorder="1" applyAlignment="1">
      <alignment horizontal="left" vertical="top" wrapText="1"/>
    </xf>
    <xf numFmtId="0" fontId="0" fillId="0" borderId="15" xfId="0" applyBorder="1" applyAlignment="1">
      <alignment horizontal="left" vertical="top" wrapText="1"/>
    </xf>
    <xf numFmtId="0" fontId="0" fillId="0" borderId="12" xfId="0" applyBorder="1" applyAlignment="1">
      <alignment horizontal="left" vertical="top" wrapText="1"/>
    </xf>
    <xf numFmtId="0" fontId="1" fillId="0" borderId="2" xfId="0" applyFont="1" applyBorder="1" applyAlignment="1"/>
    <xf numFmtId="0" fontId="1" fillId="0" borderId="3" xfId="0" applyFont="1" applyBorder="1" applyAlignment="1"/>
    <xf numFmtId="0" fontId="0" fillId="0" borderId="3" xfId="0" applyBorder="1" applyAlignment="1"/>
    <xf numFmtId="0" fontId="0" fillId="0" borderId="4" xfId="0" applyBorder="1" applyAlignment="1"/>
    <xf numFmtId="0" fontId="1" fillId="0" borderId="1" xfId="0" applyFont="1" applyFill="1" applyBorder="1" applyAlignment="1">
      <alignment horizontal="left"/>
    </xf>
    <xf numFmtId="0" fontId="1" fillId="0" borderId="1" xfId="0" applyFont="1" applyBorder="1" applyAlignment="1">
      <alignment horizontal="left"/>
    </xf>
    <xf numFmtId="0" fontId="1" fillId="0" borderId="1" xfId="0" applyFont="1" applyBorder="1" applyAlignment="1"/>
    <xf numFmtId="0" fontId="1" fillId="0" borderId="2" xfId="0" applyFont="1" applyBorder="1" applyAlignment="1">
      <alignment horizontal="left" wrapText="1"/>
    </xf>
    <xf numFmtId="0" fontId="1" fillId="0" borderId="3" xfId="0" applyFont="1" applyBorder="1" applyAlignment="1">
      <alignment horizontal="left" wrapText="1"/>
    </xf>
    <xf numFmtId="0" fontId="1" fillId="0" borderId="4" xfId="0" applyFont="1" applyBorder="1" applyAlignment="1">
      <alignment horizontal="left" wrapText="1"/>
    </xf>
    <xf numFmtId="166" fontId="1" fillId="0" borderId="1" xfId="0" applyNumberFormat="1" applyFont="1" applyBorder="1" applyAlignment="1">
      <alignment horizontal="right"/>
    </xf>
    <xf numFmtId="166" fontId="1" fillId="0" borderId="1" xfId="1" applyNumberFormat="1" applyFont="1" applyBorder="1" applyAlignment="1">
      <alignment horizontal="right"/>
    </xf>
    <xf numFmtId="0" fontId="0" fillId="0" borderId="2" xfId="0" applyBorder="1" applyAlignment="1"/>
    <xf numFmtId="166" fontId="1" fillId="0" borderId="2" xfId="1" applyNumberFormat="1" applyFont="1" applyBorder="1" applyAlignment="1">
      <alignment horizontal="right"/>
    </xf>
    <xf numFmtId="166" fontId="1" fillId="0" borderId="4" xfId="1" applyNumberFormat="1" applyFont="1" applyBorder="1" applyAlignment="1">
      <alignment horizontal="right"/>
    </xf>
    <xf numFmtId="0" fontId="3" fillId="0" borderId="1" xfId="0" applyFont="1" applyBorder="1" applyAlignment="1">
      <alignment horizontal="center"/>
    </xf>
    <xf numFmtId="10" fontId="6" fillId="2" borderId="1" xfId="0" applyNumberFormat="1" applyFont="1" applyFill="1" applyBorder="1" applyAlignment="1" applyProtection="1">
      <protection locked="0"/>
    </xf>
    <xf numFmtId="0" fontId="5" fillId="0" borderId="0" xfId="0" applyFont="1" applyAlignment="1">
      <alignment horizontal="center"/>
    </xf>
    <xf numFmtId="0" fontId="0" fillId="0" borderId="0" xfId="0" applyAlignment="1"/>
    <xf numFmtId="0" fontId="4" fillId="0" borderId="0" xfId="0" applyFont="1" applyAlignment="1">
      <alignment horizontal="center"/>
    </xf>
    <xf numFmtId="0" fontId="3" fillId="0" borderId="1" xfId="0" applyFont="1" applyBorder="1" applyAlignment="1"/>
    <xf numFmtId="10" fontId="1" fillId="2" borderId="1" xfId="2" applyNumberFormat="1" applyFont="1" applyFill="1" applyBorder="1" applyAlignment="1" applyProtection="1">
      <protection locked="0"/>
    </xf>
    <xf numFmtId="0" fontId="1" fillId="0" borderId="2" xfId="0" applyFont="1" applyBorder="1" applyAlignment="1">
      <alignment horizontal="left"/>
    </xf>
    <xf numFmtId="0" fontId="1" fillId="0" borderId="3" xfId="0" applyFont="1" applyBorder="1" applyAlignment="1">
      <alignment horizontal="left"/>
    </xf>
    <xf numFmtId="0" fontId="1" fillId="0" borderId="4" xfId="0" applyFont="1" applyBorder="1" applyAlignment="1">
      <alignment horizontal="left"/>
    </xf>
    <xf numFmtId="0" fontId="1" fillId="0" borderId="17" xfId="0" applyFont="1" applyBorder="1" applyAlignment="1">
      <alignment horizontal="left"/>
    </xf>
    <xf numFmtId="0" fontId="1" fillId="0" borderId="15" xfId="0" applyFont="1" applyBorder="1" applyAlignment="1">
      <alignment horizontal="left"/>
    </xf>
    <xf numFmtId="0" fontId="1" fillId="0" borderId="12" xfId="0" applyFont="1" applyBorder="1" applyAlignment="1">
      <alignment horizontal="left"/>
    </xf>
    <xf numFmtId="10" fontId="1" fillId="0" borderId="2" xfId="2" applyNumberFormat="1" applyFont="1" applyBorder="1" applyAlignment="1">
      <alignment horizontal="right"/>
    </xf>
    <xf numFmtId="10" fontId="1" fillId="0" borderId="4" xfId="2" applyNumberFormat="1" applyFont="1" applyBorder="1" applyAlignment="1">
      <alignment horizontal="right"/>
    </xf>
    <xf numFmtId="165" fontId="1" fillId="2" borderId="1" xfId="2" applyNumberFormat="1" applyFont="1" applyFill="1" applyBorder="1" applyAlignment="1" applyProtection="1">
      <protection locked="0"/>
    </xf>
    <xf numFmtId="0" fontId="1" fillId="0" borderId="2" xfId="0" applyFont="1" applyFill="1" applyBorder="1" applyAlignment="1"/>
    <xf numFmtId="0" fontId="1" fillId="0" borderId="3" xfId="0" applyFont="1" applyFill="1" applyBorder="1" applyAlignment="1"/>
    <xf numFmtId="0" fontId="1" fillId="0" borderId="1" xfId="0" applyFont="1" applyFill="1" applyBorder="1" applyAlignment="1"/>
    <xf numFmtId="165" fontId="6" fillId="2" borderId="1" xfId="0" applyNumberFormat="1" applyFont="1" applyFill="1" applyBorder="1" applyAlignment="1" applyProtection="1">
      <protection locked="0"/>
    </xf>
    <xf numFmtId="166" fontId="1" fillId="0" borderId="1" xfId="1" applyNumberFormat="1" applyFont="1" applyFill="1" applyBorder="1" applyAlignment="1">
      <alignment horizontal="right"/>
    </xf>
    <xf numFmtId="0" fontId="0" fillId="0" borderId="0" xfId="0" applyAlignment="1">
      <alignment horizontal="center"/>
    </xf>
    <xf numFmtId="0" fontId="1" fillId="0" borderId="1" xfId="0" applyFont="1" applyBorder="1" applyAlignment="1">
      <alignment horizontal="center"/>
    </xf>
    <xf numFmtId="0" fontId="0" fillId="0" borderId="1" xfId="0" applyBorder="1" applyAlignment="1">
      <alignment horizontal="center"/>
    </xf>
    <xf numFmtId="0" fontId="1" fillId="2" borderId="1" xfId="0" applyFont="1" applyFill="1" applyBorder="1" applyAlignment="1" applyProtection="1">
      <protection locked="0"/>
    </xf>
    <xf numFmtId="0" fontId="0" fillId="2" borderId="1" xfId="0" applyFill="1" applyBorder="1" applyAlignment="1" applyProtection="1">
      <protection locked="0"/>
    </xf>
    <xf numFmtId="0" fontId="1" fillId="0" borderId="5" xfId="0" applyFont="1" applyBorder="1" applyAlignment="1">
      <alignment horizontal="center"/>
    </xf>
    <xf numFmtId="0" fontId="0" fillId="0" borderId="5" xfId="0" applyBorder="1" applyAlignment="1"/>
    <xf numFmtId="0" fontId="0" fillId="0" borderId="1" xfId="0" applyBorder="1" applyAlignment="1"/>
    <xf numFmtId="0" fontId="1" fillId="0" borderId="0" xfId="0" applyFont="1" applyAlignment="1">
      <alignment horizontal="center"/>
    </xf>
    <xf numFmtId="0" fontId="4" fillId="0" borderId="1" xfId="0" applyFont="1" applyBorder="1" applyAlignment="1">
      <alignment horizontal="center"/>
    </xf>
    <xf numFmtId="0" fontId="12" fillId="0" borderId="1" xfId="0" applyFont="1" applyBorder="1" applyAlignment="1">
      <alignment horizontal="center"/>
    </xf>
    <xf numFmtId="0" fontId="1" fillId="2" borderId="7" xfId="0" applyFont="1" applyFill="1" applyBorder="1" applyAlignment="1" applyProtection="1">
      <protection locked="0"/>
    </xf>
    <xf numFmtId="0" fontId="4" fillId="0" borderId="0" xfId="0" applyFont="1" applyBorder="1" applyAlignment="1">
      <alignment horizontal="center"/>
    </xf>
    <xf numFmtId="0" fontId="0" fillId="0" borderId="1" xfId="0" applyBorder="1" applyAlignment="1" applyProtection="1">
      <protection locked="0"/>
    </xf>
    <xf numFmtId="0" fontId="0" fillId="0" borderId="8" xfId="0" applyBorder="1" applyAlignment="1" applyProtection="1">
      <protection locked="0"/>
    </xf>
    <xf numFmtId="0" fontId="1" fillId="0" borderId="1" xfId="0" applyFont="1" applyFill="1" applyBorder="1" applyAlignment="1">
      <alignment horizontal="center"/>
    </xf>
    <xf numFmtId="0" fontId="0" fillId="0" borderId="1" xfId="0" applyFill="1" applyBorder="1" applyAlignment="1">
      <alignment horizontal="center"/>
    </xf>
    <xf numFmtId="0" fontId="1" fillId="0" borderId="7" xfId="0" applyFont="1" applyBorder="1" applyAlignment="1"/>
    <xf numFmtId="0" fontId="1" fillId="0" borderId="21" xfId="0" applyFont="1" applyBorder="1" applyAlignment="1">
      <alignment horizontal="left"/>
    </xf>
    <xf numFmtId="0" fontId="1" fillId="0" borderId="22" xfId="0" applyFont="1" applyBorder="1" applyAlignment="1">
      <alignment horizontal="left"/>
    </xf>
    <xf numFmtId="0" fontId="1" fillId="0" borderId="23" xfId="0" applyFont="1" applyBorder="1" applyAlignment="1">
      <alignment horizontal="left"/>
    </xf>
    <xf numFmtId="0" fontId="5" fillId="0" borderId="1" xfId="0" applyFont="1" applyBorder="1" applyAlignment="1">
      <alignment horizontal="center"/>
    </xf>
    <xf numFmtId="0" fontId="0" fillId="0" borderId="0" xfId="0" applyAlignment="1" applyProtection="1">
      <alignment horizontal="left" vertical="top" wrapText="1"/>
      <protection locked="0"/>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28575</xdr:colOff>
      <xdr:row>0</xdr:row>
      <xdr:rowOff>19049</xdr:rowOff>
    </xdr:from>
    <xdr:to>
      <xdr:col>11</xdr:col>
      <xdr:colOff>38100</xdr:colOff>
      <xdr:row>156</xdr:row>
      <xdr:rowOff>66675</xdr:rowOff>
    </xdr:to>
    <xdr:sp macro="" textlink="">
      <xdr:nvSpPr>
        <xdr:cNvPr id="2" name="TextBox 1"/>
        <xdr:cNvSpPr txBox="1"/>
      </xdr:nvSpPr>
      <xdr:spPr>
        <a:xfrm>
          <a:off x="28575" y="19049"/>
          <a:ext cx="6715125" cy="297656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TAM 1215.404 Appendix A -- DOT Structured Approach for Profit or Fee Objective </a:t>
          </a:r>
          <a:r>
            <a:rPr lang="en-US" sz="1100" b="1" baseline="-25000">
              <a:solidFill>
                <a:schemeClr val="dk1"/>
              </a:solidFill>
              <a:effectLst/>
              <a:latin typeface="+mn-lt"/>
              <a:ea typeface="+mn-ea"/>
              <a:cs typeface="+mn-cs"/>
            </a:rPr>
            <a:t>  </a:t>
          </a:r>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b="1">
              <a:solidFill>
                <a:schemeClr val="dk1"/>
              </a:solidFill>
              <a:effectLst/>
              <a:latin typeface="+mn-lt"/>
              <a:ea typeface="+mn-ea"/>
              <a:cs typeface="+mn-cs"/>
            </a:rPr>
            <a:t>DOT STRUCTURED APPROACH FOR PROFIT OR FEE OBJECTIVE</a:t>
          </a:r>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INTRODUCTORY REMARKS.</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
          </a:r>
          <a:br>
            <a:rPr lang="en-US" sz="1100" b="1">
              <a:solidFill>
                <a:schemeClr val="dk1"/>
              </a:solidFill>
              <a:effectLst/>
              <a:latin typeface="+mn-lt"/>
              <a:ea typeface="+mn-ea"/>
              <a:cs typeface="+mn-cs"/>
            </a:rPr>
          </a:br>
          <a:r>
            <a:rPr lang="en-US" sz="1100">
              <a:solidFill>
                <a:schemeClr val="dk1"/>
              </a:solidFill>
              <a:effectLst/>
              <a:latin typeface="+mn-lt"/>
              <a:ea typeface="+mn-ea"/>
              <a:cs typeface="+mn-cs"/>
            </a:rPr>
            <a:t>When using the </a:t>
          </a:r>
          <a:r>
            <a:rPr lang="en-US" sz="1100" u="sng">
              <a:solidFill>
                <a:schemeClr val="dk1"/>
              </a:solidFill>
              <a:effectLst/>
              <a:latin typeface="+mn-lt"/>
              <a:ea typeface="+mn-ea"/>
              <a:cs typeface="+mn-cs"/>
            </a:rPr>
            <a:t>Form DOT F 4220.32, Weighted Guidelines Profit/Fee Objective</a:t>
          </a:r>
          <a:r>
            <a:rPr lang="en-US" sz="1100">
              <a:solidFill>
                <a:schemeClr val="dk1"/>
              </a:solidFill>
              <a:effectLst/>
              <a:latin typeface="+mn-lt"/>
              <a:ea typeface="+mn-ea"/>
              <a:cs typeface="+mn-cs"/>
            </a:rPr>
            <a:t>, the contracting officer shall categorize the acquisition as a manufacturing, research and development (R&amp;D) or a services effort. To determine to which category a particular acquisition belongs, the contracting officer shall rely on the nature of the work to be performed. When acquisitions involving R&amp;D and services require a significant amount of facilities for efficient contract performance (as determined by the contracting officer), the manufacturing weighted guidelines method may be appropriate. Similarly, certain contracts for the manufacture of small quantities of high technology supplies and equipment may not require a significant amount of facilities. In these cases, an R&amp;D classification may be appropriate.</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In determining profit or fee, DOT recognizes the tax posture of the business entity. A fair and reasonable management fee to a non-profit organization with a tax-exempt status is considerably lower than a profit/fee to a commercial enterprise with a taxable status.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Non-Profit Organizations.</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
          </a:r>
          <a:br>
            <a:rPr lang="en-US" sz="1100" b="1">
              <a:solidFill>
                <a:schemeClr val="dk1"/>
              </a:solidFill>
              <a:effectLst/>
              <a:latin typeface="+mn-lt"/>
              <a:ea typeface="+mn-ea"/>
              <a:cs typeface="+mn-cs"/>
            </a:rPr>
          </a:br>
          <a:r>
            <a:rPr lang="en-US" sz="1100">
              <a:solidFill>
                <a:schemeClr val="dk1"/>
              </a:solidFill>
              <a:effectLst/>
              <a:latin typeface="+mn-lt"/>
              <a:ea typeface="+mn-ea"/>
              <a:cs typeface="+mn-cs"/>
            </a:rPr>
            <a:t>The following applies to non-profit organizations: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1. As used in this subchapter, non-profit organizations are defined as those business entities organized and operated exclusively for charitable, scientific, or educational purposes; of which no part of the net earnings accrue to the benefit of any private shareholder or individual; of which no substantial part of the activities include carrying on propaganda, or otherwise, on behalf of any candidate for public office; and which are exempt from Federal income taxation under Section 501 of the Internal Revenue Code.</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2. When the Weighted Guidelines Method for arriving at a profit/fee position is used for non-profit organizations, the contracting officer shall make the following adjustments: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a. The weight ranges for "Cost risk" (Item 14 on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 shall be replaced with -1 to 0.</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b. The Total Profit/Fee Objective (Item 20 on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 shall be reduced by up to 1% for manufacturing type efforts and up to 3% for R&amp;D or Services type efforts.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i="1" u="sng">
              <a:solidFill>
                <a:schemeClr val="dk1"/>
              </a:solidFill>
              <a:effectLst/>
              <a:latin typeface="+mn-lt"/>
              <a:ea typeface="+mn-ea"/>
              <a:cs typeface="+mn-cs"/>
            </a:rPr>
            <a:t>Commercial Organizations</a:t>
          </a:r>
          <a:r>
            <a:rPr lang="en-US" sz="1100">
              <a:solidFill>
                <a:schemeClr val="dk1"/>
              </a:solidFill>
              <a:effectLst/>
              <a:latin typeface="+mn-lt"/>
              <a:ea typeface="+mn-ea"/>
              <a:cs typeface="+mn-cs"/>
            </a:rPr>
            <a:t>.  (See (FAR) 48 C.F.R. 31.103)</a:t>
          </a:r>
          <a:br>
            <a:rPr lang="en-US" sz="1100">
              <a:solidFill>
                <a:schemeClr val="dk1"/>
              </a:solidFill>
              <a:effectLst/>
              <a:latin typeface="+mn-lt"/>
              <a:ea typeface="+mn-ea"/>
              <a:cs typeface="+mn-cs"/>
            </a:rPr>
          </a:b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I. CONTRACTOR EFFORT.</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
          </a:r>
          <a:br>
            <a:rPr lang="en-US" sz="1100" b="1">
              <a:solidFill>
                <a:schemeClr val="dk1"/>
              </a:solidFill>
              <a:effectLst/>
              <a:latin typeface="+mn-lt"/>
              <a:ea typeface="+mn-ea"/>
              <a:cs typeface="+mn-cs"/>
            </a:rPr>
          </a:br>
          <a:r>
            <a:rPr lang="en-US" sz="1100">
              <a:solidFill>
                <a:schemeClr val="dk1"/>
              </a:solidFill>
              <a:effectLst/>
              <a:latin typeface="+mn-lt"/>
              <a:ea typeface="+mn-ea"/>
              <a:cs typeface="+mn-cs"/>
            </a:rPr>
            <a:t>This factor takes into account what resources are necessary and what the contractor must do to meet the contract performance requirements. To evaluate and assign weight to this factor on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 the cost content of the proposed contract must be analyzed in the following areas: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A. </a:t>
          </a:r>
          <a:r>
            <a:rPr lang="en-US" sz="1100" u="sng">
              <a:solidFill>
                <a:schemeClr val="dk1"/>
              </a:solidFill>
              <a:effectLst/>
              <a:latin typeface="+mn-lt"/>
              <a:ea typeface="+mn-ea"/>
              <a:cs typeface="+mn-cs"/>
            </a:rPr>
            <a:t>Matériel</a:t>
          </a:r>
          <a:r>
            <a:rPr lang="en-US" sz="1100">
              <a:solidFill>
                <a:schemeClr val="dk1"/>
              </a:solidFill>
              <a:effectLst/>
              <a:latin typeface="+mn-lt"/>
              <a:ea typeface="+mn-ea"/>
              <a:cs typeface="+mn-cs"/>
            </a:rPr>
            <a:t> </a:t>
          </a:r>
          <a:r>
            <a:rPr lang="en-US" sz="1100" u="sng">
              <a:solidFill>
                <a:schemeClr val="dk1"/>
              </a:solidFill>
              <a:effectLst/>
              <a:latin typeface="+mn-lt"/>
              <a:ea typeface="+mn-ea"/>
              <a:cs typeface="+mn-cs"/>
            </a:rPr>
            <a:t>acquisition (e.g., subcontracted items, purchased parts, and other matériel)</a:t>
          </a:r>
          <a:r>
            <a:rPr lang="en-US" sz="1100">
              <a:solidFill>
                <a:schemeClr val="dk1"/>
              </a:solidFill>
              <a:effectLst/>
              <a:latin typeface="+mn-lt"/>
              <a:ea typeface="+mn-ea"/>
              <a:cs typeface="+mn-cs"/>
            </a:rPr>
            <a:t>.</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1. Consider the managerial and technical efforts necessary for the prime contractor to administer subcontracts and select subcontractors, including efforts to break out subcontracts from sole sources through the introduction of competition.</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2. Consider whether the contractor's purchasing program makes a substantial contribution to the performance of a contract through the use of subcontracting programs involving many sources; new complex components, systems, or subsystems; and close surveillance by the prime contractor.</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B. </a:t>
          </a:r>
          <a:r>
            <a:rPr lang="en-US" sz="1100" i="1" u="sng">
              <a:solidFill>
                <a:schemeClr val="dk1"/>
              </a:solidFill>
              <a:effectLst/>
              <a:latin typeface="+mn-lt"/>
              <a:ea typeface="+mn-ea"/>
              <a:cs typeface="+mn-cs"/>
            </a:rPr>
            <a:t>Direct labor (e.g., engineering, service, manufacturing, and other labor)</a:t>
          </a:r>
          <a:r>
            <a:rPr lang="en-US" sz="1100">
              <a:solidFill>
                <a:schemeClr val="dk1"/>
              </a:solidFill>
              <a:effectLst/>
              <a:latin typeface="+mn-lt"/>
              <a:ea typeface="+mn-ea"/>
              <a:cs typeface="+mn-cs"/>
            </a:rPr>
            <a:t>.</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1. Analysis of the various items of cost shall include evaluation of the comparative quality and level of the engineering talents, manufacturing and service skills, and experience to be employed. In evaluating labor for the purpose of assigning profit weights, consideration shall be given to the amount of notable scientific talent, unusual or scarce engineering talent needed, in contrast to journeyman engineering effort or supporting personnel. Higher weights are normally assigned to engineering, professional, or highly technical skill levels and lower weights to semiprofessional or other skill levels.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2. The variety of engineering, manufacturing and other types of labor skills required and the contractor's manpower resources for meeting these requirements shall be considered.</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C. </a:t>
          </a:r>
          <a:r>
            <a:rPr lang="en-US" sz="1100" i="1" u="sng">
              <a:solidFill>
                <a:schemeClr val="dk1"/>
              </a:solidFill>
              <a:effectLst/>
              <a:latin typeface="+mn-lt"/>
              <a:ea typeface="+mn-ea"/>
              <a:cs typeface="+mn-cs"/>
            </a:rPr>
            <a:t>Overhead and general management (general and administrative (G&amp;A))</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When analyzing overhead and G&amp;A, consider the makeup of these expenses and how much they contribute to contract performance. If the contractor proposes a single indirect cost rate, the contracting officer shall breakout the composite rate or contact the auditor to determine what is in the overhead and G&amp;A expense pools. This information will assist in determining the appropriate weights for overhead and G&amp;A on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D. </a:t>
          </a:r>
          <a:r>
            <a:rPr lang="en-US" sz="1100" i="1" u="sng">
              <a:solidFill>
                <a:schemeClr val="dk1"/>
              </a:solidFill>
              <a:effectLst/>
              <a:latin typeface="+mn-lt"/>
              <a:ea typeface="+mn-ea"/>
              <a:cs typeface="+mn-cs"/>
            </a:rPr>
            <a:t>Other costs</a:t>
          </a:r>
          <a:r>
            <a:rPr lang="en-US" sz="1100" i="1">
              <a:solidFill>
                <a:schemeClr val="dk1"/>
              </a:solidFill>
              <a:effectLst/>
              <a:latin typeface="+mn-lt"/>
              <a:ea typeface="+mn-ea"/>
              <a:cs typeface="+mn-cs"/>
            </a:rPr>
            <a:t>.</a:t>
          </a: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Include all other direct costs associated with contractor performance under this item. This includes airfare, lodging, computer support, etc. The assignment of a weight on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 for this factor shall be based on the nature of these costs and how much they contribute to contract performance.</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II. CONTRACTOR RISK.</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
          </a:r>
          <a:br>
            <a:rPr lang="en-US" sz="1100" b="1">
              <a:solidFill>
                <a:schemeClr val="dk1"/>
              </a:solidFill>
              <a:effectLst/>
              <a:latin typeface="+mn-lt"/>
              <a:ea typeface="+mn-ea"/>
              <a:cs typeface="+mn-cs"/>
            </a:rPr>
          </a:br>
          <a:r>
            <a:rPr lang="en-US" sz="1100">
              <a:solidFill>
                <a:schemeClr val="dk1"/>
              </a:solidFill>
              <a:effectLst/>
              <a:latin typeface="+mn-lt"/>
              <a:ea typeface="+mn-ea"/>
              <a:cs typeface="+mn-cs"/>
            </a:rPr>
            <a:t>The degree of cost risk assumed by the contractor should influence the amount of profit/fee anticipated. Consider the following when determining a weight for cost risk:</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A. </a:t>
          </a:r>
          <a:r>
            <a:rPr lang="en-US" sz="1100" i="1" u="sng">
              <a:solidFill>
                <a:schemeClr val="dk1"/>
              </a:solidFill>
              <a:effectLst/>
              <a:latin typeface="+mn-lt"/>
              <a:ea typeface="+mn-ea"/>
              <a:cs typeface="+mn-cs"/>
            </a:rPr>
            <a:t>Contract type</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The degree of cost risk is related to the selection of contract type. For example, if a portion of the risk has been shifted to the Government through cost-reimbursement, or other risk reducing measures, the weight assigned to this factor should be less than acquisitions where the contractor assumes most or all of the risk. This is particularly evident when using time-and-material and labor-hour contracts priced on a time and material basis. These contract types shall be considered to be cost-plus-fixed-fee contracts for the purpose of establishing a profit weight in the evaluation of the contractor's assumption of cost risk.</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B. </a:t>
          </a:r>
          <a:r>
            <a:rPr lang="en-US" sz="1100" i="1" u="sng">
              <a:solidFill>
                <a:schemeClr val="dk1"/>
              </a:solidFill>
              <a:effectLst/>
              <a:latin typeface="+mn-lt"/>
              <a:ea typeface="+mn-ea"/>
              <a:cs typeface="+mn-cs"/>
            </a:rPr>
            <a:t>Subcontracting program</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The contractor's subcontracting program may have a significant impact on the contractor's acceptance of risk under a particular contract type. Analysis is necessary to determine if real cost risk has been transferred to a subcontractor. If this is the case, the contract cost risk weight assigned may be below the range that would normally be assigned.</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C. </a:t>
          </a:r>
          <a:r>
            <a:rPr lang="en-US" sz="1100" i="1" u="sng">
              <a:solidFill>
                <a:schemeClr val="dk1"/>
              </a:solidFill>
              <a:effectLst/>
              <a:latin typeface="+mn-lt"/>
              <a:ea typeface="+mn-ea"/>
              <a:cs typeface="+mn-cs"/>
            </a:rPr>
            <a:t>Definitization</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For procurement actions that involve definitization of a letter contract, unpriced change orders, etc., where partial performance has occurred, evaluate the effect on total contract cost risk. If it is determined that the total amount of cost risk has been effectively reduced as a result of the partial performance, a lower weight may be appropriate. In addition, evaluate the type of work performed (e.g., complexity) and the type of work remaining to ensure an equitable weight assignment.</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III. CAPITAL INVESTMENTS.</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
          </a:r>
          <a:br>
            <a:rPr lang="en-US" sz="1100" b="1">
              <a:solidFill>
                <a:schemeClr val="dk1"/>
              </a:solidFill>
              <a:effectLst/>
              <a:latin typeface="+mn-lt"/>
              <a:ea typeface="+mn-ea"/>
              <a:cs typeface="+mn-cs"/>
            </a:rPr>
          </a:br>
          <a:r>
            <a:rPr lang="en-US" sz="1100" u="sng">
              <a:solidFill>
                <a:schemeClr val="dk1"/>
              </a:solidFill>
              <a:effectLst/>
              <a:latin typeface="+mn-lt"/>
              <a:ea typeface="+mn-ea"/>
              <a:cs typeface="+mn-cs"/>
            </a:rPr>
            <a:t>Form DOT F 4220.34, Contract Facilities Capital and Cost of Money</a:t>
          </a:r>
          <a:r>
            <a:rPr lang="en-US" sz="1100">
              <a:solidFill>
                <a:schemeClr val="dk1"/>
              </a:solidFill>
              <a:effectLst/>
              <a:latin typeface="+mn-lt"/>
              <a:ea typeface="+mn-ea"/>
              <a:cs typeface="+mn-cs"/>
            </a:rPr>
            <a:t>, is used to determine the capital employed and cost of money amounts to be entered on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A. </a:t>
          </a:r>
          <a:r>
            <a:rPr lang="en-US" sz="1100" i="1" u="sng">
              <a:solidFill>
                <a:schemeClr val="dk1"/>
              </a:solidFill>
              <a:effectLst/>
              <a:latin typeface="+mn-lt"/>
              <a:ea typeface="+mn-ea"/>
              <a:cs typeface="+mn-cs"/>
            </a:rPr>
            <a:t>Utilization</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To evaluate how facilities contribute to the profit objective requires knowledge of the level of facilities utilization needed for contract performance, the source and financing of the required facilities, and the overall cost effectiveness of the facilities offered. Contractors furnishing their own facilities that significantly contribute (as determined by the contracting officer) to lower total contract costs generally receive additional profit/fee. Conversely, contractors that rely on the Government to provide or finance needed facilities normally receive a correspondingly lower profit/fee. The following factors should also be considered:</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1. The productivity improvements resulting from the facilities capital investment including the economic value of the facilities capital (e.g., physical age, undepreciated value, idleness, and expected contribution to future Government needs).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2. The degree to which the capital investment has direct, identifiable, and exceptional benefits to the Government, such as: new investments in state-of-the-art technology which reduce acquisition cost or yield other tangible benefits such as improved product quality or accelerated deliveries, or investment in new equipment for R&amp;D applications.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B. </a:t>
          </a:r>
          <a:r>
            <a:rPr lang="en-US" sz="1100" i="1" u="sng">
              <a:solidFill>
                <a:schemeClr val="dk1"/>
              </a:solidFill>
              <a:effectLst/>
              <a:latin typeface="+mn-lt"/>
              <a:ea typeface="+mn-ea"/>
              <a:cs typeface="+mn-cs"/>
            </a:rPr>
            <a:t>New Investment</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To assist in evaluating </a:t>
          </a:r>
          <a:r>
            <a:rPr lang="en-US" sz="1100" i="1">
              <a:solidFill>
                <a:schemeClr val="dk1"/>
              </a:solidFill>
              <a:effectLst/>
              <a:latin typeface="+mn-lt"/>
              <a:ea typeface="+mn-ea"/>
              <a:cs typeface="+mn-cs"/>
            </a:rPr>
            <a:t>new</a:t>
          </a:r>
          <a:r>
            <a:rPr lang="en-US" sz="1100">
              <a:solidFill>
                <a:schemeClr val="dk1"/>
              </a:solidFill>
              <a:effectLst/>
              <a:latin typeface="+mn-lt"/>
              <a:ea typeface="+mn-ea"/>
              <a:cs typeface="+mn-cs"/>
            </a:rPr>
            <a:t> investment, the contracting officer should request the contractor to submit reasonable evidence that the new facilities investment will result in benefits to the Government.</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b="1">
              <a:solidFill>
                <a:schemeClr val="dk1"/>
              </a:solidFill>
              <a:effectLst/>
              <a:latin typeface="+mn-lt"/>
              <a:ea typeface="+mn-ea"/>
              <a:cs typeface="+mn-cs"/>
            </a:rPr>
            <a:t>IV. SPECIAL FACTORS.</a:t>
          </a:r>
          <a:br>
            <a:rPr lang="en-US" sz="1100" b="1">
              <a:solidFill>
                <a:schemeClr val="dk1"/>
              </a:solidFill>
              <a:effectLst/>
              <a:latin typeface="+mn-lt"/>
              <a:ea typeface="+mn-ea"/>
              <a:cs typeface="+mn-cs"/>
            </a:rPr>
          </a:br>
          <a:r>
            <a:rPr lang="en-US" sz="1100" b="1">
              <a:solidFill>
                <a:schemeClr val="dk1"/>
              </a:solidFill>
              <a:effectLst/>
              <a:latin typeface="+mn-lt"/>
              <a:ea typeface="+mn-ea"/>
              <a:cs typeface="+mn-cs"/>
            </a:rPr>
            <a:t/>
          </a:r>
          <a:br>
            <a:rPr lang="en-US" sz="1100" b="1">
              <a:solidFill>
                <a:schemeClr val="dk1"/>
              </a:solidFill>
              <a:effectLst/>
              <a:latin typeface="+mn-lt"/>
              <a:ea typeface="+mn-ea"/>
              <a:cs typeface="+mn-cs"/>
            </a:rPr>
          </a:br>
          <a:r>
            <a:rPr lang="en-US" sz="1100">
              <a:solidFill>
                <a:schemeClr val="dk1"/>
              </a:solidFill>
              <a:effectLst/>
              <a:latin typeface="+mn-lt"/>
              <a:ea typeface="+mn-ea"/>
              <a:cs typeface="+mn-cs"/>
            </a:rPr>
            <a:t>A. </a:t>
          </a:r>
          <a:r>
            <a:rPr lang="en-US" sz="1100" i="1" u="sng">
              <a:solidFill>
                <a:schemeClr val="dk1"/>
              </a:solidFill>
              <a:effectLst/>
              <a:latin typeface="+mn-lt"/>
              <a:ea typeface="+mn-ea"/>
              <a:cs typeface="+mn-cs"/>
            </a:rPr>
            <a:t>Productivity</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The purpose of this factor is to recognize a prospective contractor's investment in modern cost-reducing facilities and other improvements in efficiency. This factor is applied when the acquisition is a follow-on manufacturing effort, actual cost data are available to establish a baseline, and changes in item configuration are not large enough to invalidate price comparability. The dollar amount inserted under the measurement base of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 is based on the estimated cost reduction that can be attributed to productivity gains.</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B. </a:t>
          </a:r>
          <a:r>
            <a:rPr lang="en-US" sz="1100" i="1" u="sng">
              <a:solidFill>
                <a:schemeClr val="dk1"/>
              </a:solidFill>
              <a:effectLst/>
              <a:latin typeface="+mn-lt"/>
              <a:ea typeface="+mn-ea"/>
              <a:cs typeface="+mn-cs"/>
            </a:rPr>
            <a:t>Independent development</a:t>
          </a:r>
          <a:r>
            <a:rPr lang="en-US" sz="1100" i="1">
              <a:solidFill>
                <a:schemeClr val="dk1"/>
              </a:solidFill>
              <a:effectLst/>
              <a:latin typeface="+mn-lt"/>
              <a:ea typeface="+mn-ea"/>
              <a:cs typeface="+mn-cs"/>
            </a:rPr>
            <a:t>.</a:t>
          </a: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The purpose of this factor is to recognize independent research and development on the part of the prospective contractor pertaining to the end item being procured. To determine the appropriate weight to assign this factor on the </a:t>
          </a:r>
          <a:r>
            <a:rPr lang="en-US" sz="1100" u="sng">
              <a:solidFill>
                <a:schemeClr val="dk1"/>
              </a:solidFill>
              <a:effectLst/>
              <a:latin typeface="+mn-lt"/>
              <a:ea typeface="+mn-ea"/>
              <a:cs typeface="+mn-cs"/>
            </a:rPr>
            <a:t>DOT F 4220.32</a:t>
          </a:r>
          <a:r>
            <a:rPr lang="en-US" sz="1100">
              <a:solidFill>
                <a:schemeClr val="dk1"/>
              </a:solidFill>
              <a:effectLst/>
              <a:latin typeface="+mn-lt"/>
              <a:ea typeface="+mn-ea"/>
              <a:cs typeface="+mn-cs"/>
            </a:rPr>
            <a:t>, it is important to evaluate whether the development cost was recovered directly or indirectly from Government sources. This factor is applied when the item is important to the advancement of the DOT mission and the prospective contractor demonstrates initiative in determining the need and application of the developed item.</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C. </a:t>
          </a:r>
          <a:r>
            <a:rPr lang="en-US" sz="1100" i="1" u="sng">
              <a:solidFill>
                <a:schemeClr val="dk1"/>
              </a:solidFill>
              <a:effectLst/>
              <a:latin typeface="+mn-lt"/>
              <a:ea typeface="+mn-ea"/>
              <a:cs typeface="+mn-cs"/>
            </a:rPr>
            <a:t>Other</a:t>
          </a:r>
          <a:r>
            <a:rPr lang="en-US" sz="1100" i="1">
              <a:solidFill>
                <a:schemeClr val="dk1"/>
              </a:solidFill>
              <a:effectLst/>
              <a:latin typeface="+mn-lt"/>
              <a:ea typeface="+mn-ea"/>
              <a:cs typeface="+mn-cs"/>
            </a:rPr>
            <a:t>.</a:t>
          </a:r>
          <a:br>
            <a:rPr lang="en-US" sz="1100" i="1">
              <a:solidFill>
                <a:schemeClr val="dk1"/>
              </a:solidFill>
              <a:effectLst/>
              <a:latin typeface="+mn-lt"/>
              <a:ea typeface="+mn-ea"/>
              <a:cs typeface="+mn-cs"/>
            </a:rPr>
          </a:br>
          <a:r>
            <a:rPr lang="en-US" sz="1100" i="1">
              <a:solidFill>
                <a:schemeClr val="dk1"/>
              </a:solidFill>
              <a:effectLst/>
              <a:latin typeface="+mn-lt"/>
              <a:ea typeface="+mn-ea"/>
              <a:cs typeface="+mn-cs"/>
            </a:rPr>
            <a:t/>
          </a:r>
          <a:br>
            <a:rPr lang="en-US" sz="1100" i="1">
              <a:solidFill>
                <a:schemeClr val="dk1"/>
              </a:solidFill>
              <a:effectLst/>
              <a:latin typeface="+mn-lt"/>
              <a:ea typeface="+mn-ea"/>
              <a:cs typeface="+mn-cs"/>
            </a:rPr>
          </a:br>
          <a:r>
            <a:rPr lang="en-US" sz="1100">
              <a:solidFill>
                <a:schemeClr val="dk1"/>
              </a:solidFill>
              <a:effectLst/>
              <a:latin typeface="+mn-lt"/>
              <a:ea typeface="+mn-ea"/>
              <a:cs typeface="+mn-cs"/>
            </a:rPr>
            <a:t>1. </a:t>
          </a:r>
          <a:r>
            <a:rPr lang="en-US" sz="1100" i="1">
              <a:solidFill>
                <a:schemeClr val="dk1"/>
              </a:solidFill>
              <a:effectLst/>
              <a:latin typeface="+mn-lt"/>
              <a:ea typeface="+mn-ea"/>
              <a:cs typeface="+mn-cs"/>
            </a:rPr>
            <a:t>Socioeconomic programs</a:t>
          </a:r>
          <a:r>
            <a:rPr lang="en-US" sz="1100">
              <a:solidFill>
                <a:schemeClr val="dk1"/>
              </a:solidFill>
              <a:effectLst/>
              <a:latin typeface="+mn-lt"/>
              <a:ea typeface="+mn-ea"/>
              <a:cs typeface="+mn-cs"/>
            </a:rPr>
            <a:t>. This factor covers a number of special circumstances or particular acquisitions. It relates to the prospective contractor's participation in Federal socioeconomic programs. In addition to providing a reward for unusual initiative in supporting Government socioeconomic programs, failure or unwillingness on the part of the prospective contractor to support these programs should be viewed as evidence of poor performance for the purpose of establishing this profit/fee objective factor.</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
          </a:r>
          <a:br>
            <a:rPr lang="en-US" sz="1100">
              <a:solidFill>
                <a:schemeClr val="dk1"/>
              </a:solidFill>
              <a:effectLst/>
              <a:latin typeface="+mn-lt"/>
              <a:ea typeface="+mn-ea"/>
              <a:cs typeface="+mn-cs"/>
            </a:rPr>
          </a:br>
          <a:r>
            <a:rPr lang="en-US" sz="1100">
              <a:solidFill>
                <a:schemeClr val="dk1"/>
              </a:solidFill>
              <a:effectLst/>
              <a:latin typeface="+mn-lt"/>
              <a:ea typeface="+mn-ea"/>
              <a:cs typeface="+mn-cs"/>
            </a:rPr>
            <a:t>2.</a:t>
          </a:r>
          <a:r>
            <a:rPr lang="en-US" sz="1100" i="1">
              <a:solidFill>
                <a:schemeClr val="dk1"/>
              </a:solidFill>
              <a:effectLst/>
              <a:latin typeface="+mn-lt"/>
              <a:ea typeface="+mn-ea"/>
              <a:cs typeface="+mn-cs"/>
            </a:rPr>
            <a:t>Performance</a:t>
          </a:r>
          <a:r>
            <a:rPr lang="en-US" sz="1100">
              <a:solidFill>
                <a:schemeClr val="dk1"/>
              </a:solidFill>
              <a:effectLst/>
              <a:latin typeface="+mn-lt"/>
              <a:ea typeface="+mn-ea"/>
              <a:cs typeface="+mn-cs"/>
            </a:rPr>
            <a:t>. The purpose of this factor is to evaluate the prospective contractor's past and present performance in such areas as: product quality, meeting specifications and contract schedules (including the administrative aspects of performance), efficiency in cost control (including the need for and reasonableness of costs incurred) especially under cost reimbursement contracts, accuracy and reliability of previous cost estimates, timely processing of changes, standards of good workmanship, history for reasonable and cooperative behavior and commitment to customer satisfaction, and the prospective contractor's business-like concern for the interest of the customer.</a:t>
          </a:r>
        </a:p>
        <a:p>
          <a:r>
            <a:rPr lang="en-US" sz="1100">
              <a:solidFill>
                <a:schemeClr val="dk1"/>
              </a:solidFill>
              <a:effectLst/>
              <a:latin typeface="+mn-lt"/>
              <a:ea typeface="+mn-ea"/>
              <a:cs typeface="+mn-cs"/>
            </a:rPr>
            <a:t> </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45"/>
  <sheetViews>
    <sheetView tabSelected="1" view="pageLayout" zoomScaleNormal="100" workbookViewId="0">
      <selection activeCell="E8" sqref="E8:I8"/>
    </sheetView>
  </sheetViews>
  <sheetFormatPr defaultRowHeight="14.4" x14ac:dyDescent="0.3"/>
  <sheetData>
    <row r="1" spans="1:9" x14ac:dyDescent="0.3">
      <c r="A1" s="90" t="s">
        <v>0</v>
      </c>
      <c r="B1" s="90"/>
      <c r="C1" s="90"/>
      <c r="D1" s="90"/>
      <c r="E1" s="90"/>
      <c r="F1" s="90"/>
      <c r="G1" s="90"/>
      <c r="H1" s="90"/>
      <c r="I1" s="90"/>
    </row>
    <row r="2" spans="1:9" x14ac:dyDescent="0.3">
      <c r="A2" s="90" t="s">
        <v>118</v>
      </c>
      <c r="B2" s="90"/>
      <c r="C2" s="90"/>
      <c r="D2" s="90"/>
      <c r="E2" s="90"/>
      <c r="F2" s="90"/>
      <c r="G2" s="90"/>
      <c r="H2" s="90"/>
      <c r="I2" s="90"/>
    </row>
    <row r="3" spans="1:9" x14ac:dyDescent="0.3">
      <c r="A3" s="90" t="s">
        <v>119</v>
      </c>
      <c r="B3" s="91"/>
      <c r="C3" s="91"/>
      <c r="D3" s="91"/>
      <c r="E3" s="91"/>
      <c r="F3" s="91"/>
      <c r="G3" s="91"/>
      <c r="H3" s="91"/>
      <c r="I3" s="91"/>
    </row>
    <row r="4" spans="1:9" x14ac:dyDescent="0.3">
      <c r="A4" s="90"/>
      <c r="B4" s="91"/>
      <c r="C4" s="91"/>
      <c r="D4" s="91"/>
      <c r="E4" s="91"/>
      <c r="F4" s="91"/>
      <c r="G4" s="91"/>
      <c r="H4" s="91"/>
      <c r="I4" s="91"/>
    </row>
    <row r="5" spans="1:9" x14ac:dyDescent="0.3">
      <c r="A5" s="94" t="s">
        <v>8</v>
      </c>
      <c r="B5" s="95"/>
      <c r="C5" s="95"/>
      <c r="D5" s="95"/>
      <c r="E5" s="95"/>
      <c r="F5" s="75" t="s">
        <v>9</v>
      </c>
      <c r="G5" s="96">
        <f>basic_cost_elements_A!H28</f>
        <v>137581.47525517558</v>
      </c>
      <c r="H5" s="97"/>
      <c r="I5" s="98"/>
    </row>
    <row r="6" spans="1:9" x14ac:dyDescent="0.3">
      <c r="A6" s="94" t="s">
        <v>84</v>
      </c>
      <c r="B6" s="95"/>
      <c r="C6" s="95"/>
      <c r="D6" s="95"/>
      <c r="E6" s="95"/>
      <c r="F6" s="75" t="s">
        <v>9</v>
      </c>
      <c r="G6" s="96">
        <f>basic_cost_elements_A!H29</f>
        <v>11006.518020414047</v>
      </c>
      <c r="H6" s="97"/>
      <c r="I6" s="98"/>
    </row>
    <row r="7" spans="1:9" x14ac:dyDescent="0.3">
      <c r="A7" s="94" t="s">
        <v>121</v>
      </c>
      <c r="B7" s="95"/>
      <c r="C7" s="95"/>
      <c r="D7" s="95"/>
      <c r="E7" s="95"/>
      <c r="F7" s="75" t="s">
        <v>9</v>
      </c>
      <c r="G7" s="96">
        <f>basic_cost_elements_A!H30</f>
        <v>148587.99327558963</v>
      </c>
      <c r="H7" s="97"/>
      <c r="I7" s="98"/>
    </row>
    <row r="8" spans="1:9" x14ac:dyDescent="0.3">
      <c r="A8" s="82" t="s">
        <v>140</v>
      </c>
      <c r="B8" s="83"/>
      <c r="C8" s="83"/>
      <c r="D8" s="84"/>
      <c r="E8" s="85" t="s">
        <v>148</v>
      </c>
      <c r="F8" s="86"/>
      <c r="G8" s="86"/>
      <c r="H8" s="86"/>
      <c r="I8" s="87"/>
    </row>
    <row r="9" spans="1:9" x14ac:dyDescent="0.3">
      <c r="A9" s="82" t="s">
        <v>130</v>
      </c>
      <c r="B9" s="83"/>
      <c r="C9" s="83"/>
      <c r="D9" s="84"/>
      <c r="E9" s="85" t="s">
        <v>149</v>
      </c>
      <c r="F9" s="86"/>
      <c r="G9" s="86"/>
      <c r="H9" s="86"/>
      <c r="I9" s="87"/>
    </row>
    <row r="10" spans="1:9" x14ac:dyDescent="0.3">
      <c r="A10" s="82" t="s">
        <v>2</v>
      </c>
      <c r="B10" s="83"/>
      <c r="C10" s="83"/>
      <c r="D10" s="84"/>
      <c r="E10" s="85" t="s">
        <v>150</v>
      </c>
      <c r="F10" s="86"/>
      <c r="G10" s="86"/>
      <c r="H10" s="86"/>
      <c r="I10" s="87"/>
    </row>
    <row r="11" spans="1:9" x14ac:dyDescent="0.3">
      <c r="A11" s="82" t="s">
        <v>3</v>
      </c>
      <c r="B11" s="83"/>
      <c r="C11" s="83"/>
      <c r="D11" s="84"/>
      <c r="E11" s="85" t="s">
        <v>151</v>
      </c>
      <c r="F11" s="86"/>
      <c r="G11" s="86"/>
      <c r="H11" s="86"/>
      <c r="I11" s="87"/>
    </row>
    <row r="12" spans="1:9" x14ac:dyDescent="0.3">
      <c r="A12" s="82" t="s">
        <v>4</v>
      </c>
      <c r="B12" s="83"/>
      <c r="C12" s="83"/>
      <c r="D12" s="84"/>
      <c r="E12" s="85" t="s">
        <v>152</v>
      </c>
      <c r="F12" s="86"/>
      <c r="G12" s="86"/>
      <c r="H12" s="86"/>
      <c r="I12" s="87"/>
    </row>
    <row r="13" spans="1:9" x14ac:dyDescent="0.3">
      <c r="A13" s="82" t="s">
        <v>117</v>
      </c>
      <c r="B13" s="83"/>
      <c r="C13" s="83"/>
      <c r="D13" s="84"/>
      <c r="E13" s="85" t="s">
        <v>153</v>
      </c>
      <c r="F13" s="86"/>
      <c r="G13" s="86"/>
      <c r="H13" s="86"/>
      <c r="I13" s="87"/>
    </row>
    <row r="14" spans="1:9" x14ac:dyDescent="0.3">
      <c r="A14" s="82" t="s">
        <v>5</v>
      </c>
      <c r="B14" s="83"/>
      <c r="C14" s="83"/>
      <c r="D14" s="84"/>
      <c r="E14" s="85" t="s">
        <v>155</v>
      </c>
      <c r="F14" s="86"/>
      <c r="G14" s="86"/>
      <c r="H14" s="86"/>
      <c r="I14" s="87"/>
    </row>
    <row r="15" spans="1:9" x14ac:dyDescent="0.3">
      <c r="A15" s="82" t="s">
        <v>6</v>
      </c>
      <c r="B15" s="83"/>
      <c r="C15" s="83"/>
      <c r="D15" s="84"/>
      <c r="E15" s="88" t="s">
        <v>154</v>
      </c>
      <c r="F15" s="88"/>
      <c r="G15" s="88"/>
      <c r="H15" s="88"/>
      <c r="I15" s="88"/>
    </row>
    <row r="16" spans="1:9" x14ac:dyDescent="0.3">
      <c r="A16" s="82" t="s">
        <v>7</v>
      </c>
      <c r="B16" s="83"/>
      <c r="C16" s="83"/>
      <c r="D16" s="84"/>
      <c r="E16" s="85">
        <v>123456789</v>
      </c>
      <c r="F16" s="86"/>
      <c r="G16" s="86"/>
      <c r="H16" s="86"/>
      <c r="I16" s="87"/>
    </row>
    <row r="17" spans="1:9" x14ac:dyDescent="0.3">
      <c r="A17" s="82" t="s">
        <v>133</v>
      </c>
      <c r="B17" s="83"/>
      <c r="C17" s="83"/>
      <c r="D17" s="84"/>
      <c r="E17" s="85"/>
      <c r="F17" s="86"/>
      <c r="G17" s="86"/>
      <c r="H17" s="86"/>
      <c r="I17" s="87"/>
    </row>
    <row r="18" spans="1:9" x14ac:dyDescent="0.3">
      <c r="A18" s="76"/>
      <c r="B18" s="76"/>
      <c r="C18" s="76"/>
      <c r="D18" s="76"/>
      <c r="E18" s="76"/>
      <c r="F18" s="76"/>
      <c r="G18" s="76"/>
      <c r="H18" s="76"/>
      <c r="I18" s="76"/>
    </row>
    <row r="19" spans="1:9" x14ac:dyDescent="0.3">
      <c r="A19" s="77" t="s">
        <v>87</v>
      </c>
      <c r="B19" s="78"/>
      <c r="C19" s="78"/>
      <c r="D19" s="78"/>
      <c r="E19" s="78"/>
      <c r="F19" s="78"/>
      <c r="G19" s="78"/>
      <c r="H19" s="78"/>
      <c r="I19" s="78"/>
    </row>
    <row r="20" spans="1:9" x14ac:dyDescent="0.3">
      <c r="A20" s="78"/>
      <c r="B20" s="78"/>
      <c r="C20" s="78"/>
      <c r="D20" s="78"/>
      <c r="E20" s="78"/>
      <c r="F20" s="78"/>
      <c r="G20" s="78"/>
      <c r="H20" s="78"/>
      <c r="I20" s="78"/>
    </row>
    <row r="21" spans="1:9" x14ac:dyDescent="0.3">
      <c r="A21" s="77" t="s">
        <v>88</v>
      </c>
      <c r="B21" s="78"/>
      <c r="C21" s="78"/>
      <c r="D21" s="78"/>
      <c r="E21" s="78"/>
      <c r="F21" s="78"/>
      <c r="G21" s="78"/>
      <c r="H21" s="78"/>
      <c r="I21" s="78"/>
    </row>
    <row r="22" spans="1:9" ht="15" thickBot="1" x14ac:dyDescent="0.35">
      <c r="A22" s="42"/>
      <c r="B22" s="78" t="s">
        <v>89</v>
      </c>
      <c r="C22" s="42" t="s">
        <v>156</v>
      </c>
      <c r="D22" s="78" t="s">
        <v>90</v>
      </c>
      <c r="E22" s="78"/>
      <c r="F22" s="78"/>
      <c r="G22" s="78"/>
      <c r="H22" s="78"/>
      <c r="I22" s="78"/>
    </row>
    <row r="23" spans="1:9" ht="15.75" customHeight="1" thickTop="1" x14ac:dyDescent="0.3">
      <c r="A23" s="92" t="s">
        <v>122</v>
      </c>
      <c r="B23" s="92"/>
      <c r="C23" s="92"/>
      <c r="D23" s="92"/>
      <c r="E23" s="92"/>
      <c r="F23" s="92"/>
      <c r="G23" s="92"/>
      <c r="H23" s="92"/>
      <c r="I23" s="92"/>
    </row>
    <row r="24" spans="1:9" x14ac:dyDescent="0.3">
      <c r="A24" s="92"/>
      <c r="B24" s="92"/>
      <c r="C24" s="92"/>
      <c r="D24" s="92"/>
      <c r="E24" s="92"/>
      <c r="F24" s="92"/>
      <c r="G24" s="92"/>
      <c r="H24" s="92"/>
      <c r="I24" s="92"/>
    </row>
    <row r="25" spans="1:9" x14ac:dyDescent="0.3">
      <c r="A25" s="79"/>
      <c r="B25" s="79"/>
      <c r="C25" s="79"/>
      <c r="D25" s="79"/>
      <c r="E25" s="79"/>
      <c r="F25" s="79"/>
      <c r="G25" s="79"/>
      <c r="H25" s="79"/>
      <c r="I25" s="79"/>
    </row>
    <row r="26" spans="1:9" x14ac:dyDescent="0.3">
      <c r="A26" s="77" t="s">
        <v>91</v>
      </c>
      <c r="B26" s="78"/>
      <c r="C26" s="78"/>
      <c r="D26" s="78"/>
      <c r="E26" s="78"/>
      <c r="F26" s="78"/>
      <c r="G26" s="78"/>
      <c r="H26" s="78"/>
      <c r="I26" s="78"/>
    </row>
    <row r="27" spans="1:9" ht="15" thickBot="1" x14ac:dyDescent="0.35">
      <c r="A27" s="42" t="s">
        <v>156</v>
      </c>
      <c r="B27" s="78" t="s">
        <v>89</v>
      </c>
      <c r="C27" s="42"/>
      <c r="D27" s="78" t="s">
        <v>90</v>
      </c>
      <c r="E27" s="78"/>
      <c r="F27" s="78"/>
      <c r="G27" s="78"/>
      <c r="H27" s="78"/>
      <c r="I27" s="78"/>
    </row>
    <row r="28" spans="1:9" ht="15.75" customHeight="1" thickTop="1" x14ac:dyDescent="0.3">
      <c r="A28" s="93" t="s">
        <v>123</v>
      </c>
      <c r="B28" s="93"/>
      <c r="C28" s="93"/>
      <c r="D28" s="93"/>
      <c r="E28" s="93"/>
      <c r="F28" s="93"/>
      <c r="G28" s="93"/>
      <c r="H28" s="93"/>
      <c r="I28" s="93"/>
    </row>
    <row r="29" spans="1:9" x14ac:dyDescent="0.3">
      <c r="A29" s="93"/>
      <c r="B29" s="93"/>
      <c r="C29" s="93"/>
      <c r="D29" s="93"/>
      <c r="E29" s="93"/>
      <c r="F29" s="93"/>
      <c r="G29" s="93"/>
      <c r="H29" s="93"/>
      <c r="I29" s="93"/>
    </row>
    <row r="30" spans="1:9" x14ac:dyDescent="0.3">
      <c r="A30" s="80"/>
      <c r="B30" s="80"/>
      <c r="C30" s="80"/>
      <c r="D30" s="80"/>
      <c r="E30" s="80"/>
      <c r="F30" s="80"/>
      <c r="G30" s="80"/>
      <c r="H30" s="80"/>
      <c r="I30" s="80"/>
    </row>
    <row r="31" spans="1:9" x14ac:dyDescent="0.3">
      <c r="A31" s="77" t="s">
        <v>92</v>
      </c>
      <c r="B31" s="78"/>
      <c r="C31" s="78"/>
      <c r="D31" s="78"/>
      <c r="E31" s="78"/>
      <c r="F31" s="78"/>
      <c r="G31" s="78"/>
      <c r="H31" s="78"/>
      <c r="I31" s="78"/>
    </row>
    <row r="32" spans="1:9" ht="15" thickBot="1" x14ac:dyDescent="0.35">
      <c r="A32" s="42"/>
      <c r="B32" s="78" t="s">
        <v>93</v>
      </c>
      <c r="C32" s="42" t="s">
        <v>156</v>
      </c>
      <c r="D32" s="78" t="s">
        <v>94</v>
      </c>
      <c r="E32" s="78"/>
      <c r="F32" s="78"/>
      <c r="G32" s="78"/>
      <c r="H32" s="78"/>
      <c r="I32" s="78"/>
    </row>
    <row r="33" spans="1:9" ht="15" thickTop="1" x14ac:dyDescent="0.3">
      <c r="A33" s="78" t="s">
        <v>124</v>
      </c>
      <c r="B33" s="78"/>
      <c r="C33" s="78"/>
      <c r="D33" s="78"/>
      <c r="E33" s="78"/>
      <c r="F33" s="78"/>
      <c r="G33" s="78"/>
      <c r="H33" s="78"/>
      <c r="I33" s="78"/>
    </row>
    <row r="34" spans="1:9" ht="15" thickBot="1" x14ac:dyDescent="0.35">
      <c r="A34" s="78" t="s">
        <v>132</v>
      </c>
      <c r="B34" s="78"/>
      <c r="C34" s="78"/>
      <c r="D34" s="99"/>
      <c r="E34" s="99"/>
      <c r="F34" s="99"/>
      <c r="G34" s="99"/>
      <c r="H34" s="99"/>
      <c r="I34" s="99"/>
    </row>
    <row r="35" spans="1:9" ht="15" thickTop="1" x14ac:dyDescent="0.3">
      <c r="A35" s="78"/>
      <c r="B35" s="78"/>
      <c r="C35" s="78"/>
      <c r="D35" s="76"/>
      <c r="E35" s="76"/>
      <c r="F35" s="76"/>
      <c r="G35" s="76"/>
      <c r="H35" s="76"/>
      <c r="I35" s="76"/>
    </row>
    <row r="36" spans="1:9" x14ac:dyDescent="0.3">
      <c r="A36" s="77" t="s">
        <v>95</v>
      </c>
      <c r="B36" s="78"/>
      <c r="C36" s="78"/>
      <c r="D36" s="78"/>
      <c r="E36" s="78"/>
      <c r="F36" s="78"/>
      <c r="G36" s="78"/>
      <c r="H36" s="78"/>
      <c r="I36" s="78"/>
    </row>
    <row r="37" spans="1:9" ht="15" thickBot="1" x14ac:dyDescent="0.35">
      <c r="A37" s="42"/>
      <c r="B37" s="78" t="s">
        <v>96</v>
      </c>
      <c r="C37" s="42" t="s">
        <v>156</v>
      </c>
      <c r="D37" s="78" t="s">
        <v>97</v>
      </c>
      <c r="E37" s="78"/>
      <c r="F37" s="78"/>
      <c r="G37" s="78"/>
      <c r="H37" s="78"/>
      <c r="I37" s="78"/>
    </row>
    <row r="38" spans="1:9" ht="15" thickTop="1" x14ac:dyDescent="0.3">
      <c r="A38" s="78" t="s">
        <v>125</v>
      </c>
      <c r="B38" s="78"/>
      <c r="C38" s="78"/>
      <c r="D38" s="78"/>
      <c r="E38" s="78"/>
      <c r="F38" s="78"/>
      <c r="G38" s="78"/>
      <c r="H38" s="78"/>
      <c r="I38" s="78"/>
    </row>
    <row r="39" spans="1:9" ht="15" thickBot="1" x14ac:dyDescent="0.35">
      <c r="A39" s="77" t="s">
        <v>98</v>
      </c>
      <c r="B39" s="78"/>
      <c r="C39" s="89"/>
      <c r="D39" s="89"/>
      <c r="E39" s="89"/>
      <c r="F39" s="89"/>
      <c r="G39" s="89"/>
      <c r="H39" s="89"/>
      <c r="I39" s="89"/>
    </row>
    <row r="40" spans="1:9" ht="15" thickTop="1" x14ac:dyDescent="0.3">
      <c r="A40" s="77"/>
      <c r="B40" s="76"/>
      <c r="C40" s="76"/>
      <c r="D40" s="76"/>
      <c r="E40" s="76"/>
      <c r="F40" s="76"/>
      <c r="G40" s="76"/>
      <c r="H40" s="76"/>
      <c r="I40" s="76"/>
    </row>
    <row r="41" spans="1:9" x14ac:dyDescent="0.3">
      <c r="A41" s="77"/>
      <c r="B41" s="76"/>
      <c r="C41" s="76"/>
      <c r="D41" s="76"/>
      <c r="E41" s="76"/>
      <c r="F41" s="76"/>
      <c r="G41" s="76"/>
      <c r="H41" s="76"/>
      <c r="I41" s="76"/>
    </row>
    <row r="42" spans="1:9" x14ac:dyDescent="0.3">
      <c r="A42" s="77"/>
      <c r="B42" s="76"/>
      <c r="C42" s="76"/>
      <c r="D42" s="76"/>
      <c r="E42" s="76"/>
      <c r="F42" s="76"/>
      <c r="G42" s="76"/>
      <c r="H42" s="76"/>
      <c r="I42" s="76"/>
    </row>
    <row r="45" spans="1:9" ht="17.25" customHeight="1" x14ac:dyDescent="0.3"/>
  </sheetData>
  <sheetProtection algorithmName="SHA-512" hashValue="lLQ52ghxTVPhKzSUTAf28/4Ak4/+Nxa8hvB/M/6pecObStaOWe++ZTqvmJ8slvBi7MQwJQN7loMNUtdVRs/urg==" saltValue="LP+TRQAytNXbkGX6RQwTzQ==" spinCount="100000" sheet="1" objects="1" scenarios="1"/>
  <mergeCells count="34">
    <mergeCell ref="C39:I39"/>
    <mergeCell ref="A1:I1"/>
    <mergeCell ref="A2:I2"/>
    <mergeCell ref="A3:I3"/>
    <mergeCell ref="A4:I4"/>
    <mergeCell ref="A23:I24"/>
    <mergeCell ref="A28:I29"/>
    <mergeCell ref="A5:E5"/>
    <mergeCell ref="G5:I5"/>
    <mergeCell ref="A6:E6"/>
    <mergeCell ref="A7:E7"/>
    <mergeCell ref="G6:I6"/>
    <mergeCell ref="D34:I34"/>
    <mergeCell ref="G7:I7"/>
    <mergeCell ref="A17:D17"/>
    <mergeCell ref="E8:I8"/>
    <mergeCell ref="E17:I17"/>
    <mergeCell ref="A10:D10"/>
    <mergeCell ref="A11:D11"/>
    <mergeCell ref="A14:D14"/>
    <mergeCell ref="A15:D15"/>
    <mergeCell ref="A12:D12"/>
    <mergeCell ref="A13:D13"/>
    <mergeCell ref="E10:I10"/>
    <mergeCell ref="E11:I11"/>
    <mergeCell ref="E12:I12"/>
    <mergeCell ref="E13:I13"/>
    <mergeCell ref="A8:D8"/>
    <mergeCell ref="A9:D9"/>
    <mergeCell ref="A16:D16"/>
    <mergeCell ref="E14:I14"/>
    <mergeCell ref="E15:I15"/>
    <mergeCell ref="E16:I16"/>
    <mergeCell ref="E9:I9"/>
  </mergeCells>
  <pageMargins left="0.7" right="0.7" top="0.75" bottom="0.75" header="0.3" footer="0.3"/>
  <pageSetup orientation="portrait" r:id="rId1"/>
  <headerFooter>
    <oddHeader>&amp;CU.S. DOT SOLICITATION FOR SMALL BUSINESS INNOVATION RESEARCH PROGRAM
APPENDIX C</oddHeader>
  </headerFooter>
  <rowBreaks count="1" manualBreakCount="1">
    <brk id="42"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E14"/>
  <sheetViews>
    <sheetView view="pageLayout" zoomScaleNormal="100" workbookViewId="0">
      <selection activeCell="B4" sqref="B4:D4"/>
    </sheetView>
  </sheetViews>
  <sheetFormatPr defaultRowHeight="14.4" x14ac:dyDescent="0.3"/>
  <cols>
    <col min="1" max="1" width="6.5546875" customWidth="1"/>
    <col min="2" max="2" width="32.5546875" customWidth="1"/>
    <col min="3" max="3" width="12.44140625" customWidth="1"/>
    <col min="4" max="4" width="10.109375" customWidth="1"/>
    <col min="5" max="5" width="20.44140625" customWidth="1"/>
  </cols>
  <sheetData>
    <row r="1" spans="1:5" ht="18" x14ac:dyDescent="0.35">
      <c r="A1" s="184" t="s">
        <v>53</v>
      </c>
      <c r="B1" s="165"/>
      <c r="C1" s="165"/>
      <c r="D1" s="165"/>
      <c r="E1" s="165"/>
    </row>
    <row r="2" spans="1:5" ht="15.6" x14ac:dyDescent="0.3">
      <c r="A2" s="172" t="s">
        <v>67</v>
      </c>
      <c r="B2" s="165"/>
      <c r="C2" s="165"/>
      <c r="D2" s="165"/>
      <c r="E2" s="165"/>
    </row>
    <row r="3" spans="1:5" x14ac:dyDescent="0.3">
      <c r="A3" s="8"/>
      <c r="B3" s="164" t="s">
        <v>48</v>
      </c>
      <c r="C3" s="165"/>
      <c r="D3" s="165"/>
      <c r="E3" s="14" t="s">
        <v>41</v>
      </c>
    </row>
    <row r="4" spans="1:5" ht="34.5" customHeight="1" x14ac:dyDescent="0.3">
      <c r="A4" s="14">
        <v>1</v>
      </c>
      <c r="B4" s="166" t="s">
        <v>170</v>
      </c>
      <c r="C4" s="167"/>
      <c r="D4" s="167"/>
      <c r="E4" s="35">
        <v>1834</v>
      </c>
    </row>
    <row r="5" spans="1:5" ht="34.5" customHeight="1" x14ac:dyDescent="0.3">
      <c r="A5" s="14">
        <f>A4+1</f>
        <v>2</v>
      </c>
      <c r="B5" s="166" t="s">
        <v>20</v>
      </c>
      <c r="C5" s="167"/>
      <c r="D5" s="167"/>
      <c r="E5" s="35">
        <v>0</v>
      </c>
    </row>
    <row r="6" spans="1:5" ht="34.5" customHeight="1" x14ac:dyDescent="0.3">
      <c r="A6" s="14">
        <f t="shared" ref="A6:A13" si="0">A5+1</f>
        <v>3</v>
      </c>
      <c r="B6" s="166" t="s">
        <v>20</v>
      </c>
      <c r="C6" s="167"/>
      <c r="D6" s="167"/>
      <c r="E6" s="35">
        <v>0</v>
      </c>
    </row>
    <row r="7" spans="1:5" ht="34.5" customHeight="1" x14ac:dyDescent="0.3">
      <c r="A7" s="14">
        <f t="shared" si="0"/>
        <v>4</v>
      </c>
      <c r="B7" s="166" t="s">
        <v>20</v>
      </c>
      <c r="C7" s="167"/>
      <c r="D7" s="167"/>
      <c r="E7" s="35">
        <v>0</v>
      </c>
    </row>
    <row r="8" spans="1:5" ht="34.5" customHeight="1" x14ac:dyDescent="0.3">
      <c r="A8" s="14">
        <f t="shared" si="0"/>
        <v>5</v>
      </c>
      <c r="B8" s="166" t="s">
        <v>20</v>
      </c>
      <c r="C8" s="167"/>
      <c r="D8" s="167"/>
      <c r="E8" s="35">
        <v>0</v>
      </c>
    </row>
    <row r="9" spans="1:5" ht="34.5" customHeight="1" x14ac:dyDescent="0.3">
      <c r="A9" s="14">
        <f t="shared" si="0"/>
        <v>6</v>
      </c>
      <c r="B9" s="166" t="s">
        <v>20</v>
      </c>
      <c r="C9" s="167"/>
      <c r="D9" s="167"/>
      <c r="E9" s="35">
        <v>0</v>
      </c>
    </row>
    <row r="10" spans="1:5" ht="34.5" customHeight="1" x14ac:dyDescent="0.3">
      <c r="A10" s="14">
        <f t="shared" si="0"/>
        <v>7</v>
      </c>
      <c r="B10" s="166" t="s">
        <v>20</v>
      </c>
      <c r="C10" s="167"/>
      <c r="D10" s="167"/>
      <c r="E10" s="35">
        <v>0</v>
      </c>
    </row>
    <row r="11" spans="1:5" ht="34.5" customHeight="1" x14ac:dyDescent="0.3">
      <c r="A11" s="14">
        <f t="shared" si="0"/>
        <v>8</v>
      </c>
      <c r="B11" s="166" t="s">
        <v>20</v>
      </c>
      <c r="C11" s="167"/>
      <c r="D11" s="167"/>
      <c r="E11" s="35">
        <v>0</v>
      </c>
    </row>
    <row r="12" spans="1:5" ht="34.5" customHeight="1" x14ac:dyDescent="0.3">
      <c r="A12" s="14">
        <f t="shared" si="0"/>
        <v>9</v>
      </c>
      <c r="B12" s="166" t="s">
        <v>20</v>
      </c>
      <c r="C12" s="167"/>
      <c r="D12" s="167"/>
      <c r="E12" s="35">
        <v>0</v>
      </c>
    </row>
    <row r="13" spans="1:5" ht="34.5" customHeight="1" x14ac:dyDescent="0.3">
      <c r="A13" s="14">
        <f t="shared" si="0"/>
        <v>10</v>
      </c>
      <c r="B13" s="166" t="s">
        <v>20</v>
      </c>
      <c r="C13" s="167"/>
      <c r="D13" s="167"/>
      <c r="E13" s="35">
        <v>0</v>
      </c>
    </row>
    <row r="14" spans="1:5" x14ac:dyDescent="0.3">
      <c r="A14" s="9"/>
      <c r="B14" s="164" t="s">
        <v>49</v>
      </c>
      <c r="C14" s="165"/>
      <c r="D14" s="165"/>
      <c r="E14" s="13">
        <f>SUM(E4:E13)</f>
        <v>1834</v>
      </c>
    </row>
  </sheetData>
  <sheetProtection algorithmName="SHA-512" hashValue="lCC5C7fSPFG/NUfhbyMxzh2doirFPIMa5jeKr0I+ciIohHHBOmK+PkUH3bgoU8I9CPXHWmpuPQAl+X+3zi4Ihw==" saltValue="or9egjLIKvXmqPQedWHPFA==" spinCount="100000" sheet="1" objects="1" scenarios="1"/>
  <mergeCells count="14">
    <mergeCell ref="B14:D14"/>
    <mergeCell ref="B12:D12"/>
    <mergeCell ref="B13:D13"/>
    <mergeCell ref="B6:D6"/>
    <mergeCell ref="B7:D7"/>
    <mergeCell ref="B8:D8"/>
    <mergeCell ref="B9:D9"/>
    <mergeCell ref="B10:D10"/>
    <mergeCell ref="B11:D11"/>
    <mergeCell ref="A1:E1"/>
    <mergeCell ref="A2:E2"/>
    <mergeCell ref="B3:D3"/>
    <mergeCell ref="B4:D4"/>
    <mergeCell ref="B5:D5"/>
  </mergeCells>
  <pageMargins left="0.7" right="0.7" top="0.75" bottom="0.75" header="0.3" footer="0.3"/>
  <pageSetup orientation="portrait" r:id="rId1"/>
  <headerFooter>
    <oddHeader>&amp;CU.S. DOT SOLICITATION FOR SMALL BUSINESS INNOVATION RESEARCH PROGRAM
APPENDIX C</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E44"/>
  <sheetViews>
    <sheetView view="pageLayout" zoomScaleNormal="100" workbookViewId="0">
      <selection activeCell="A3" sqref="A3:E44"/>
    </sheetView>
  </sheetViews>
  <sheetFormatPr defaultRowHeight="14.4" x14ac:dyDescent="0.3"/>
  <cols>
    <col min="1" max="1" width="6.5546875" customWidth="1"/>
    <col min="2" max="2" width="32.5546875" customWidth="1"/>
    <col min="3" max="3" width="12.44140625" customWidth="1"/>
    <col min="4" max="4" width="10.109375" customWidth="1"/>
    <col min="5" max="5" width="20.44140625" customWidth="1"/>
  </cols>
  <sheetData>
    <row r="1" spans="1:5" ht="18" x14ac:dyDescent="0.35">
      <c r="A1" s="144" t="s">
        <v>56</v>
      </c>
      <c r="B1" s="163"/>
      <c r="C1" s="163"/>
      <c r="D1" s="163"/>
      <c r="E1" s="163"/>
    </row>
    <row r="2" spans="1:5" ht="15.6" x14ac:dyDescent="0.3">
      <c r="A2" s="146" t="s">
        <v>68</v>
      </c>
      <c r="B2" s="163"/>
      <c r="C2" s="163"/>
      <c r="D2" s="163"/>
      <c r="E2" s="163"/>
    </row>
    <row r="3" spans="1:5" ht="14.4" customHeight="1" x14ac:dyDescent="0.3">
      <c r="A3" s="185" t="s">
        <v>182</v>
      </c>
      <c r="B3" s="185"/>
      <c r="C3" s="185"/>
      <c r="D3" s="185"/>
      <c r="E3" s="185"/>
    </row>
    <row r="4" spans="1:5" x14ac:dyDescent="0.3">
      <c r="A4" s="185"/>
      <c r="B4" s="185"/>
      <c r="C4" s="185"/>
      <c r="D4" s="185"/>
      <c r="E4" s="185"/>
    </row>
    <row r="5" spans="1:5" x14ac:dyDescent="0.3">
      <c r="A5" s="185"/>
      <c r="B5" s="185"/>
      <c r="C5" s="185"/>
      <c r="D5" s="185"/>
      <c r="E5" s="185"/>
    </row>
    <row r="6" spans="1:5" x14ac:dyDescent="0.3">
      <c r="A6" s="185"/>
      <c r="B6" s="185"/>
      <c r="C6" s="185"/>
      <c r="D6" s="185"/>
      <c r="E6" s="185"/>
    </row>
    <row r="7" spans="1:5" x14ac:dyDescent="0.3">
      <c r="A7" s="185"/>
      <c r="B7" s="185"/>
      <c r="C7" s="185"/>
      <c r="D7" s="185"/>
      <c r="E7" s="185"/>
    </row>
    <row r="8" spans="1:5" x14ac:dyDescent="0.3">
      <c r="A8" s="185"/>
      <c r="B8" s="185"/>
      <c r="C8" s="185"/>
      <c r="D8" s="185"/>
      <c r="E8" s="185"/>
    </row>
    <row r="9" spans="1:5" x14ac:dyDescent="0.3">
      <c r="A9" s="185"/>
      <c r="B9" s="185"/>
      <c r="C9" s="185"/>
      <c r="D9" s="185"/>
      <c r="E9" s="185"/>
    </row>
    <row r="10" spans="1:5" x14ac:dyDescent="0.3">
      <c r="A10" s="185"/>
      <c r="B10" s="185"/>
      <c r="C10" s="185"/>
      <c r="D10" s="185"/>
      <c r="E10" s="185"/>
    </row>
    <row r="11" spans="1:5" x14ac:dyDescent="0.3">
      <c r="A11" s="185"/>
      <c r="B11" s="185"/>
      <c r="C11" s="185"/>
      <c r="D11" s="185"/>
      <c r="E11" s="185"/>
    </row>
    <row r="12" spans="1:5" x14ac:dyDescent="0.3">
      <c r="A12" s="185"/>
      <c r="B12" s="185"/>
      <c r="C12" s="185"/>
      <c r="D12" s="185"/>
      <c r="E12" s="185"/>
    </row>
    <row r="13" spans="1:5" x14ac:dyDescent="0.3">
      <c r="A13" s="185"/>
      <c r="B13" s="185"/>
      <c r="C13" s="185"/>
      <c r="D13" s="185"/>
      <c r="E13" s="185"/>
    </row>
    <row r="14" spans="1:5" x14ac:dyDescent="0.3">
      <c r="A14" s="185"/>
      <c r="B14" s="185"/>
      <c r="C14" s="185"/>
      <c r="D14" s="185"/>
      <c r="E14" s="185"/>
    </row>
    <row r="15" spans="1:5" x14ac:dyDescent="0.3">
      <c r="A15" s="185"/>
      <c r="B15" s="185"/>
      <c r="C15" s="185"/>
      <c r="D15" s="185"/>
      <c r="E15" s="185"/>
    </row>
    <row r="16" spans="1:5" x14ac:dyDescent="0.3">
      <c r="A16" s="185"/>
      <c r="B16" s="185"/>
      <c r="C16" s="185"/>
      <c r="D16" s="185"/>
      <c r="E16" s="185"/>
    </row>
    <row r="17" spans="1:5" x14ac:dyDescent="0.3">
      <c r="A17" s="185"/>
      <c r="B17" s="185"/>
      <c r="C17" s="185"/>
      <c r="D17" s="185"/>
      <c r="E17" s="185"/>
    </row>
    <row r="18" spans="1:5" x14ac:dyDescent="0.3">
      <c r="A18" s="185"/>
      <c r="B18" s="185"/>
      <c r="C18" s="185"/>
      <c r="D18" s="185"/>
      <c r="E18" s="185"/>
    </row>
    <row r="19" spans="1:5" x14ac:dyDescent="0.3">
      <c r="A19" s="185"/>
      <c r="B19" s="185"/>
      <c r="C19" s="185"/>
      <c r="D19" s="185"/>
      <c r="E19" s="185"/>
    </row>
    <row r="20" spans="1:5" x14ac:dyDescent="0.3">
      <c r="A20" s="185"/>
      <c r="B20" s="185"/>
      <c r="C20" s="185"/>
      <c r="D20" s="185"/>
      <c r="E20" s="185"/>
    </row>
    <row r="21" spans="1:5" x14ac:dyDescent="0.3">
      <c r="A21" s="185"/>
      <c r="B21" s="185"/>
      <c r="C21" s="185"/>
      <c r="D21" s="185"/>
      <c r="E21" s="185"/>
    </row>
    <row r="22" spans="1:5" x14ac:dyDescent="0.3">
      <c r="A22" s="185"/>
      <c r="B22" s="185"/>
      <c r="C22" s="185"/>
      <c r="D22" s="185"/>
      <c r="E22" s="185"/>
    </row>
    <row r="23" spans="1:5" x14ac:dyDescent="0.3">
      <c r="A23" s="185"/>
      <c r="B23" s="185"/>
      <c r="C23" s="185"/>
      <c r="D23" s="185"/>
      <c r="E23" s="185"/>
    </row>
    <row r="24" spans="1:5" x14ac:dyDescent="0.3">
      <c r="A24" s="185"/>
      <c r="B24" s="185"/>
      <c r="C24" s="185"/>
      <c r="D24" s="185"/>
      <c r="E24" s="185"/>
    </row>
    <row r="25" spans="1:5" x14ac:dyDescent="0.3">
      <c r="A25" s="185"/>
      <c r="B25" s="185"/>
      <c r="C25" s="185"/>
      <c r="D25" s="185"/>
      <c r="E25" s="185"/>
    </row>
    <row r="26" spans="1:5" x14ac:dyDescent="0.3">
      <c r="A26" s="185"/>
      <c r="B26" s="185"/>
      <c r="C26" s="185"/>
      <c r="D26" s="185"/>
      <c r="E26" s="185"/>
    </row>
    <row r="27" spans="1:5" x14ac:dyDescent="0.3">
      <c r="A27" s="185"/>
      <c r="B27" s="185"/>
      <c r="C27" s="185"/>
      <c r="D27" s="185"/>
      <c r="E27" s="185"/>
    </row>
    <row r="28" spans="1:5" x14ac:dyDescent="0.3">
      <c r="A28" s="185"/>
      <c r="B28" s="185"/>
      <c r="C28" s="185"/>
      <c r="D28" s="185"/>
      <c r="E28" s="185"/>
    </row>
    <row r="29" spans="1:5" x14ac:dyDescent="0.3">
      <c r="A29" s="185"/>
      <c r="B29" s="185"/>
      <c r="C29" s="185"/>
      <c r="D29" s="185"/>
      <c r="E29" s="185"/>
    </row>
    <row r="30" spans="1:5" x14ac:dyDescent="0.3">
      <c r="A30" s="185"/>
      <c r="B30" s="185"/>
      <c r="C30" s="185"/>
      <c r="D30" s="185"/>
      <c r="E30" s="185"/>
    </row>
    <row r="31" spans="1:5" x14ac:dyDescent="0.3">
      <c r="A31" s="185"/>
      <c r="B31" s="185"/>
      <c r="C31" s="185"/>
      <c r="D31" s="185"/>
      <c r="E31" s="185"/>
    </row>
    <row r="32" spans="1:5" x14ac:dyDescent="0.3">
      <c r="A32" s="185"/>
      <c r="B32" s="185"/>
      <c r="C32" s="185"/>
      <c r="D32" s="185"/>
      <c r="E32" s="185"/>
    </row>
    <row r="33" spans="1:5" x14ac:dyDescent="0.3">
      <c r="A33" s="185"/>
      <c r="B33" s="185"/>
      <c r="C33" s="185"/>
      <c r="D33" s="185"/>
      <c r="E33" s="185"/>
    </row>
    <row r="34" spans="1:5" x14ac:dyDescent="0.3">
      <c r="A34" s="185"/>
      <c r="B34" s="185"/>
      <c r="C34" s="185"/>
      <c r="D34" s="185"/>
      <c r="E34" s="185"/>
    </row>
    <row r="35" spans="1:5" x14ac:dyDescent="0.3">
      <c r="A35" s="185"/>
      <c r="B35" s="185"/>
      <c r="C35" s="185"/>
      <c r="D35" s="185"/>
      <c r="E35" s="185"/>
    </row>
    <row r="36" spans="1:5" x14ac:dyDescent="0.3">
      <c r="A36" s="185"/>
      <c r="B36" s="185"/>
      <c r="C36" s="185"/>
      <c r="D36" s="185"/>
      <c r="E36" s="185"/>
    </row>
    <row r="37" spans="1:5" x14ac:dyDescent="0.3">
      <c r="A37" s="185"/>
      <c r="B37" s="185"/>
      <c r="C37" s="185"/>
      <c r="D37" s="185"/>
      <c r="E37" s="185"/>
    </row>
    <row r="38" spans="1:5" x14ac:dyDescent="0.3">
      <c r="A38" s="185"/>
      <c r="B38" s="185"/>
      <c r="C38" s="185"/>
      <c r="D38" s="185"/>
      <c r="E38" s="185"/>
    </row>
    <row r="39" spans="1:5" x14ac:dyDescent="0.3">
      <c r="A39" s="185"/>
      <c r="B39" s="185"/>
      <c r="C39" s="185"/>
      <c r="D39" s="185"/>
      <c r="E39" s="185"/>
    </row>
    <row r="40" spans="1:5" x14ac:dyDescent="0.3">
      <c r="A40" s="185"/>
      <c r="B40" s="185"/>
      <c r="C40" s="185"/>
      <c r="D40" s="185"/>
      <c r="E40" s="185"/>
    </row>
    <row r="41" spans="1:5" x14ac:dyDescent="0.3">
      <c r="A41" s="185"/>
      <c r="B41" s="185"/>
      <c r="C41" s="185"/>
      <c r="D41" s="185"/>
      <c r="E41" s="185"/>
    </row>
    <row r="42" spans="1:5" x14ac:dyDescent="0.3">
      <c r="A42" s="185"/>
      <c r="B42" s="185"/>
      <c r="C42" s="185"/>
      <c r="D42" s="185"/>
      <c r="E42" s="185"/>
    </row>
    <row r="43" spans="1:5" x14ac:dyDescent="0.3">
      <c r="A43" s="185"/>
      <c r="B43" s="185"/>
      <c r="C43" s="185"/>
      <c r="D43" s="185"/>
      <c r="E43" s="185"/>
    </row>
    <row r="44" spans="1:5" x14ac:dyDescent="0.3">
      <c r="A44" s="185"/>
      <c r="B44" s="185"/>
      <c r="C44" s="185"/>
      <c r="D44" s="185"/>
      <c r="E44" s="185"/>
    </row>
  </sheetData>
  <sheetProtection algorithmName="SHA-512" hashValue="TmlVzjXrr0FwNABYj4ThIj05xSzM9bveSp7FCxU0JqfZ/D46dpytyB37lztgO7eLwOvN90WuflSM5i+3MiP/1w==" saltValue="IefpM78onNngJAmnlIBeyg==" spinCount="100000" sheet="1" objects="1" scenarios="1"/>
  <mergeCells count="3">
    <mergeCell ref="A3:E44"/>
    <mergeCell ref="A1:E1"/>
    <mergeCell ref="A2:E2"/>
  </mergeCells>
  <pageMargins left="0.7" right="0.7" top="0.75" bottom="0.75" header="0.3" footer="0.3"/>
  <pageSetup orientation="portrait" r:id="rId1"/>
  <headerFooter>
    <oddHeader>&amp;CU.S. DOT SOLICITATION FOR SMALL BUSINESS INNOVATION RESEARCH PROGRAM
APPENDIX C</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
  <sheetViews>
    <sheetView workbookViewId="0">
      <selection activeCell="D163" sqref="D163"/>
    </sheetView>
  </sheetViews>
  <sheetFormatPr defaultRowHeight="14.4" x14ac:dyDescent="0.3"/>
  <sheetData/>
  <pageMargins left="0.7" right="0.7" top="0.75" bottom="0.75" header="0.3" footer="0.3"/>
  <pageSetup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P67"/>
  <sheetViews>
    <sheetView view="pageLayout" zoomScaleNormal="100" workbookViewId="0">
      <selection activeCell="H5" sqref="H5"/>
    </sheetView>
  </sheetViews>
  <sheetFormatPr defaultRowHeight="14.4" x14ac:dyDescent="0.3"/>
  <cols>
    <col min="6" max="6" width="9.109375" customWidth="1"/>
    <col min="8" max="8" width="15.44140625" customWidth="1"/>
    <col min="9" max="9" width="12.6640625" customWidth="1"/>
  </cols>
  <sheetData>
    <row r="1" spans="1:16" ht="15" customHeight="1" x14ac:dyDescent="0.3">
      <c r="A1" s="100" t="s">
        <v>120</v>
      </c>
      <c r="B1" s="101"/>
      <c r="C1" s="101"/>
      <c r="D1" s="101"/>
      <c r="E1" s="101"/>
      <c r="F1" s="101"/>
      <c r="G1" s="101"/>
      <c r="H1" s="102"/>
    </row>
    <row r="2" spans="1:16" s="50" customFormat="1" ht="14.4" customHeight="1" x14ac:dyDescent="0.3">
      <c r="A2" s="103"/>
      <c r="B2" s="104"/>
      <c r="C2" s="104"/>
      <c r="D2" s="104"/>
      <c r="E2" s="104"/>
      <c r="F2" s="104"/>
      <c r="G2" s="104"/>
      <c r="H2" s="105"/>
    </row>
    <row r="3" spans="1:16" x14ac:dyDescent="0.3">
      <c r="A3" s="118" t="s">
        <v>136</v>
      </c>
      <c r="B3" s="118"/>
      <c r="C3" s="118"/>
      <c r="D3" s="118"/>
      <c r="E3" s="118"/>
      <c r="F3" s="118"/>
      <c r="G3" s="118"/>
      <c r="H3" s="81" t="s">
        <v>172</v>
      </c>
    </row>
    <row r="4" spans="1:16" x14ac:dyDescent="0.3">
      <c r="A4" s="106" t="s">
        <v>126</v>
      </c>
      <c r="B4" s="107"/>
      <c r="C4" s="107"/>
      <c r="D4" s="107"/>
      <c r="E4" s="107"/>
      <c r="F4" s="107"/>
      <c r="G4" s="107"/>
      <c r="H4" s="108"/>
    </row>
    <row r="5" spans="1:16" ht="29.4" customHeight="1" x14ac:dyDescent="0.3">
      <c r="A5" s="112" t="s">
        <v>137</v>
      </c>
      <c r="B5" s="113"/>
      <c r="C5" s="113"/>
      <c r="D5" s="113"/>
      <c r="E5" s="113"/>
      <c r="F5" s="113"/>
      <c r="G5" s="114"/>
      <c r="H5" s="73" t="s">
        <v>156</v>
      </c>
    </row>
    <row r="6" spans="1:16" x14ac:dyDescent="0.3">
      <c r="A6" s="106" t="s">
        <v>129</v>
      </c>
      <c r="B6" s="107"/>
      <c r="C6" s="107"/>
      <c r="D6" s="107"/>
      <c r="E6" s="107"/>
      <c r="F6" s="107"/>
      <c r="G6" s="107"/>
      <c r="H6" s="108"/>
    </row>
    <row r="7" spans="1:16" ht="44.4" customHeight="1" x14ac:dyDescent="0.3">
      <c r="A7" s="120" t="s">
        <v>184</v>
      </c>
      <c r="B7" s="120"/>
      <c r="C7" s="120"/>
      <c r="D7" s="120"/>
      <c r="E7" s="120"/>
      <c r="F7" s="120"/>
      <c r="G7" s="120"/>
      <c r="H7" s="73" t="s">
        <v>156</v>
      </c>
    </row>
    <row r="8" spans="1:16" ht="45" customHeight="1" x14ac:dyDescent="0.3">
      <c r="A8" s="120" t="s">
        <v>178</v>
      </c>
      <c r="B8" s="120"/>
      <c r="C8" s="120"/>
      <c r="D8" s="120"/>
      <c r="E8" s="120"/>
      <c r="F8" s="120"/>
      <c r="G8" s="120"/>
      <c r="H8" s="73" t="s">
        <v>156</v>
      </c>
    </row>
    <row r="9" spans="1:16" x14ac:dyDescent="0.3">
      <c r="A9" s="106" t="s">
        <v>69</v>
      </c>
      <c r="B9" s="107"/>
      <c r="C9" s="107"/>
      <c r="D9" s="107"/>
      <c r="E9" s="107"/>
      <c r="F9" s="107"/>
      <c r="G9" s="107"/>
      <c r="H9" s="108"/>
    </row>
    <row r="10" spans="1:16" ht="30" customHeight="1" x14ac:dyDescent="0.3">
      <c r="A10" s="109" t="s">
        <v>76</v>
      </c>
      <c r="B10" s="110"/>
      <c r="C10" s="110"/>
      <c r="D10" s="110"/>
      <c r="E10" s="110"/>
      <c r="F10" s="110"/>
      <c r="G10" s="111"/>
      <c r="H10" s="73" t="s">
        <v>156</v>
      </c>
    </row>
    <row r="11" spans="1:16" ht="45" customHeight="1" x14ac:dyDescent="0.3">
      <c r="A11" s="112" t="s">
        <v>138</v>
      </c>
      <c r="B11" s="113"/>
      <c r="C11" s="113"/>
      <c r="D11" s="113"/>
      <c r="E11" s="113"/>
      <c r="F11" s="113"/>
      <c r="G11" s="114"/>
      <c r="H11" s="73" t="s">
        <v>156</v>
      </c>
      <c r="J11" s="18"/>
      <c r="K11" s="18"/>
      <c r="L11" s="18"/>
      <c r="M11" s="18"/>
      <c r="N11" s="18"/>
      <c r="O11" s="18"/>
      <c r="P11" s="18"/>
    </row>
    <row r="12" spans="1:16" ht="28.2" customHeight="1" x14ac:dyDescent="0.3">
      <c r="A12" s="109" t="s">
        <v>173</v>
      </c>
      <c r="B12" s="110"/>
      <c r="C12" s="110"/>
      <c r="D12" s="110"/>
      <c r="E12" s="110"/>
      <c r="F12" s="110"/>
      <c r="G12" s="111"/>
      <c r="H12" s="73" t="s">
        <v>156</v>
      </c>
    </row>
    <row r="13" spans="1:16" ht="29.4" customHeight="1" x14ac:dyDescent="0.3">
      <c r="A13" s="109" t="s">
        <v>174</v>
      </c>
      <c r="B13" s="110"/>
      <c r="C13" s="110"/>
      <c r="D13" s="110"/>
      <c r="E13" s="110"/>
      <c r="F13" s="110"/>
      <c r="G13" s="111"/>
      <c r="H13" s="73" t="s">
        <v>156</v>
      </c>
    </row>
    <row r="14" spans="1:16" x14ac:dyDescent="0.3">
      <c r="A14" s="106" t="s">
        <v>70</v>
      </c>
      <c r="B14" s="107"/>
      <c r="C14" s="107"/>
      <c r="D14" s="107"/>
      <c r="E14" s="107"/>
      <c r="F14" s="107"/>
      <c r="G14" s="107"/>
      <c r="H14" s="108"/>
    </row>
    <row r="15" spans="1:16" x14ac:dyDescent="0.3">
      <c r="A15" s="109" t="s">
        <v>77</v>
      </c>
      <c r="B15" s="110"/>
      <c r="C15" s="110"/>
      <c r="D15" s="110"/>
      <c r="E15" s="110"/>
      <c r="F15" s="110"/>
      <c r="G15" s="111"/>
      <c r="H15" s="73" t="s">
        <v>156</v>
      </c>
    </row>
    <row r="16" spans="1:16" ht="27.6" customHeight="1" x14ac:dyDescent="0.3">
      <c r="A16" s="109" t="s">
        <v>78</v>
      </c>
      <c r="B16" s="110"/>
      <c r="C16" s="110"/>
      <c r="D16" s="110"/>
      <c r="E16" s="110"/>
      <c r="F16" s="110"/>
      <c r="G16" s="111"/>
      <c r="H16" s="73" t="s">
        <v>156</v>
      </c>
    </row>
    <row r="17" spans="1:8" ht="27.6" customHeight="1" x14ac:dyDescent="0.3">
      <c r="A17" s="109" t="s">
        <v>79</v>
      </c>
      <c r="B17" s="110"/>
      <c r="C17" s="110"/>
      <c r="D17" s="110"/>
      <c r="E17" s="110"/>
      <c r="F17" s="110"/>
      <c r="G17" s="111"/>
      <c r="H17" s="73" t="s">
        <v>156</v>
      </c>
    </row>
    <row r="18" spans="1:8" x14ac:dyDescent="0.3">
      <c r="A18" s="106" t="s">
        <v>71</v>
      </c>
      <c r="B18" s="107"/>
      <c r="C18" s="107"/>
      <c r="D18" s="107"/>
      <c r="E18" s="107"/>
      <c r="F18" s="107"/>
      <c r="G18" s="107"/>
      <c r="H18" s="108"/>
    </row>
    <row r="19" spans="1:8" x14ac:dyDescent="0.3">
      <c r="A19" s="109" t="s">
        <v>80</v>
      </c>
      <c r="B19" s="110"/>
      <c r="C19" s="110"/>
      <c r="D19" s="110"/>
      <c r="E19" s="110"/>
      <c r="F19" s="110"/>
      <c r="G19" s="111"/>
      <c r="H19" s="73" t="s">
        <v>181</v>
      </c>
    </row>
    <row r="20" spans="1:8" ht="43.2" customHeight="1" x14ac:dyDescent="0.3">
      <c r="A20" s="109" t="s">
        <v>81</v>
      </c>
      <c r="B20" s="110"/>
      <c r="C20" s="110"/>
      <c r="D20" s="110"/>
      <c r="E20" s="110"/>
      <c r="F20" s="110"/>
      <c r="G20" s="111"/>
      <c r="H20" s="73" t="s">
        <v>181</v>
      </c>
    </row>
    <row r="21" spans="1:8" x14ac:dyDescent="0.3">
      <c r="A21" s="106" t="s">
        <v>72</v>
      </c>
      <c r="B21" s="107"/>
      <c r="C21" s="107"/>
      <c r="D21" s="107"/>
      <c r="E21" s="107"/>
      <c r="F21" s="107"/>
      <c r="G21" s="107"/>
      <c r="H21" s="108"/>
    </row>
    <row r="22" spans="1:8" ht="31.2" customHeight="1" x14ac:dyDescent="0.3">
      <c r="A22" s="109" t="s">
        <v>134</v>
      </c>
      <c r="B22" s="110"/>
      <c r="C22" s="110"/>
      <c r="D22" s="110"/>
      <c r="E22" s="110"/>
      <c r="F22" s="110"/>
      <c r="G22" s="111"/>
      <c r="H22" s="73" t="s">
        <v>181</v>
      </c>
    </row>
    <row r="23" spans="1:8" ht="43.8" customHeight="1" x14ac:dyDescent="0.3">
      <c r="A23" s="109" t="s">
        <v>81</v>
      </c>
      <c r="B23" s="110"/>
      <c r="C23" s="110"/>
      <c r="D23" s="110"/>
      <c r="E23" s="110"/>
      <c r="F23" s="110"/>
      <c r="G23" s="111"/>
      <c r="H23" s="73" t="s">
        <v>181</v>
      </c>
    </row>
    <row r="24" spans="1:8" x14ac:dyDescent="0.3">
      <c r="A24" s="106" t="s">
        <v>73</v>
      </c>
      <c r="B24" s="107"/>
      <c r="C24" s="107"/>
      <c r="D24" s="107"/>
      <c r="E24" s="107"/>
      <c r="F24" s="107"/>
      <c r="G24" s="107"/>
      <c r="H24" s="108"/>
    </row>
    <row r="25" spans="1:8" x14ac:dyDescent="0.3">
      <c r="A25" s="109" t="s">
        <v>82</v>
      </c>
      <c r="B25" s="110"/>
      <c r="C25" s="110"/>
      <c r="D25" s="110"/>
      <c r="E25" s="110"/>
      <c r="F25" s="110"/>
      <c r="G25" s="111"/>
      <c r="H25" s="73" t="s">
        <v>156</v>
      </c>
    </row>
    <row r="26" spans="1:8" ht="29.4" customHeight="1" x14ac:dyDescent="0.3">
      <c r="A26" s="109" t="s">
        <v>179</v>
      </c>
      <c r="B26" s="110"/>
      <c r="C26" s="110"/>
      <c r="D26" s="110"/>
      <c r="E26" s="110"/>
      <c r="F26" s="110"/>
      <c r="G26" s="111"/>
      <c r="H26" s="73" t="s">
        <v>156</v>
      </c>
    </row>
    <row r="27" spans="1:8" x14ac:dyDescent="0.3">
      <c r="A27" s="109" t="s">
        <v>83</v>
      </c>
      <c r="B27" s="110"/>
      <c r="C27" s="110"/>
      <c r="D27" s="110"/>
      <c r="E27" s="110"/>
      <c r="F27" s="110"/>
      <c r="G27" s="111"/>
      <c r="H27" s="73" t="s">
        <v>156</v>
      </c>
    </row>
    <row r="28" spans="1:8" s="50" customFormat="1" x14ac:dyDescent="0.3"/>
    <row r="29" spans="1:8" x14ac:dyDescent="0.3">
      <c r="A29" s="106" t="s">
        <v>74</v>
      </c>
      <c r="B29" s="107"/>
      <c r="C29" s="107"/>
      <c r="D29" s="107"/>
      <c r="E29" s="107"/>
      <c r="F29" s="107"/>
      <c r="G29" s="107"/>
      <c r="H29" s="108"/>
    </row>
    <row r="30" spans="1:8" ht="30.6" customHeight="1" x14ac:dyDescent="0.3">
      <c r="A30" s="120" t="s">
        <v>176</v>
      </c>
      <c r="B30" s="120"/>
      <c r="C30" s="120"/>
      <c r="D30" s="120"/>
      <c r="E30" s="120"/>
      <c r="F30" s="120"/>
      <c r="G30" s="120"/>
      <c r="H30" s="73" t="s">
        <v>156</v>
      </c>
    </row>
    <row r="31" spans="1:8" x14ac:dyDescent="0.3">
      <c r="A31" s="120" t="s">
        <v>177</v>
      </c>
      <c r="B31" s="120"/>
      <c r="C31" s="120"/>
      <c r="D31" s="120"/>
      <c r="E31" s="120"/>
      <c r="F31" s="120"/>
      <c r="G31" s="120"/>
      <c r="H31" s="74" t="s">
        <v>156</v>
      </c>
    </row>
    <row r="32" spans="1:8" s="50" customFormat="1" x14ac:dyDescent="0.3">
      <c r="A32" s="106" t="s">
        <v>135</v>
      </c>
      <c r="B32" s="107"/>
      <c r="C32" s="107"/>
      <c r="D32" s="107"/>
      <c r="E32" s="107"/>
      <c r="F32" s="107"/>
      <c r="G32" s="107"/>
      <c r="H32" s="108"/>
    </row>
    <row r="33" spans="1:8" ht="27.6" customHeight="1" x14ac:dyDescent="0.3">
      <c r="A33" s="119" t="s">
        <v>175</v>
      </c>
      <c r="B33" s="119"/>
      <c r="C33" s="119"/>
      <c r="D33" s="119"/>
      <c r="E33" s="119"/>
      <c r="F33" s="119"/>
      <c r="G33" s="119"/>
      <c r="H33" s="73" t="s">
        <v>156</v>
      </c>
    </row>
    <row r="34" spans="1:8" x14ac:dyDescent="0.3">
      <c r="A34" s="119" t="s">
        <v>180</v>
      </c>
      <c r="B34" s="119"/>
      <c r="C34" s="119"/>
      <c r="D34" s="119"/>
      <c r="E34" s="119"/>
      <c r="F34" s="119"/>
      <c r="G34" s="119"/>
      <c r="H34" s="74" t="s">
        <v>156</v>
      </c>
    </row>
    <row r="35" spans="1:8" s="50" customFormat="1" x14ac:dyDescent="0.3">
      <c r="A35" s="115" t="s">
        <v>75</v>
      </c>
      <c r="B35" s="116"/>
      <c r="C35" s="116"/>
      <c r="D35" s="116"/>
      <c r="E35" s="116"/>
      <c r="F35" s="116"/>
      <c r="G35" s="116"/>
      <c r="H35" s="117"/>
    </row>
    <row r="36" spans="1:8" ht="87.6" customHeight="1" x14ac:dyDescent="0.3">
      <c r="A36" s="119" t="s">
        <v>127</v>
      </c>
      <c r="B36" s="119"/>
      <c r="C36" s="119"/>
      <c r="D36" s="119"/>
      <c r="E36" s="119"/>
      <c r="F36" s="119"/>
      <c r="G36" s="119"/>
      <c r="H36" s="73" t="s">
        <v>156</v>
      </c>
    </row>
    <row r="37" spans="1:8" x14ac:dyDescent="0.3">
      <c r="A37" s="76"/>
      <c r="B37" s="76"/>
      <c r="C37" s="76"/>
      <c r="D37" s="76"/>
      <c r="E37" s="76"/>
      <c r="F37" s="76"/>
      <c r="G37" s="76"/>
      <c r="H37" s="76"/>
    </row>
    <row r="38" spans="1:8" x14ac:dyDescent="0.3">
      <c r="A38" s="76"/>
      <c r="B38" s="76"/>
      <c r="C38" s="76"/>
      <c r="D38" s="76"/>
      <c r="E38" s="76"/>
      <c r="F38" s="76"/>
      <c r="G38" s="76"/>
      <c r="H38" s="76"/>
    </row>
    <row r="39" spans="1:8" x14ac:dyDescent="0.3">
      <c r="A39" s="76"/>
      <c r="B39" s="76"/>
      <c r="C39" s="76"/>
      <c r="D39" s="76"/>
      <c r="E39" s="76"/>
      <c r="F39" s="76"/>
      <c r="G39" s="76"/>
      <c r="H39" s="76"/>
    </row>
    <row r="40" spans="1:8" x14ac:dyDescent="0.3">
      <c r="A40" s="76"/>
      <c r="B40" s="76"/>
      <c r="C40" s="76"/>
      <c r="D40" s="76"/>
      <c r="E40" s="76"/>
      <c r="F40" s="76"/>
      <c r="G40" s="76"/>
      <c r="H40" s="76"/>
    </row>
    <row r="41" spans="1:8" x14ac:dyDescent="0.3">
      <c r="A41" s="76"/>
      <c r="B41" s="76"/>
      <c r="C41" s="76"/>
      <c r="D41" s="76"/>
      <c r="E41" s="76"/>
      <c r="F41" s="76"/>
      <c r="G41" s="76"/>
      <c r="H41" s="76"/>
    </row>
    <row r="42" spans="1:8" x14ac:dyDescent="0.3">
      <c r="A42" s="76"/>
      <c r="B42" s="76"/>
      <c r="C42" s="76"/>
      <c r="D42" s="76"/>
      <c r="E42" s="76"/>
      <c r="F42" s="76"/>
      <c r="G42" s="76"/>
      <c r="H42" s="76"/>
    </row>
    <row r="43" spans="1:8" x14ac:dyDescent="0.3">
      <c r="A43" s="76"/>
      <c r="B43" s="76"/>
      <c r="C43" s="76"/>
      <c r="D43" s="76"/>
      <c r="E43" s="76"/>
      <c r="F43" s="76"/>
      <c r="G43" s="76"/>
      <c r="H43" s="76"/>
    </row>
    <row r="44" spans="1:8" x14ac:dyDescent="0.3">
      <c r="A44" s="76"/>
      <c r="B44" s="76"/>
      <c r="C44" s="76"/>
      <c r="D44" s="76"/>
      <c r="E44" s="76"/>
      <c r="F44" s="76"/>
      <c r="G44" s="76"/>
      <c r="H44" s="76"/>
    </row>
    <row r="45" spans="1:8" x14ac:dyDescent="0.3">
      <c r="A45" s="76"/>
      <c r="B45" s="76"/>
      <c r="C45" s="76"/>
      <c r="D45" s="76"/>
      <c r="E45" s="76"/>
      <c r="F45" s="76"/>
      <c r="G45" s="76"/>
      <c r="H45" s="76"/>
    </row>
    <row r="46" spans="1:8" x14ac:dyDescent="0.3">
      <c r="A46" s="76"/>
      <c r="B46" s="76"/>
      <c r="C46" s="76"/>
      <c r="D46" s="76"/>
      <c r="E46" s="76"/>
      <c r="F46" s="76"/>
      <c r="G46" s="76"/>
      <c r="H46" s="76"/>
    </row>
    <row r="47" spans="1:8" x14ac:dyDescent="0.3">
      <c r="A47" s="76"/>
      <c r="B47" s="76"/>
      <c r="C47" s="76"/>
      <c r="D47" s="76"/>
      <c r="E47" s="76"/>
      <c r="F47" s="76"/>
      <c r="G47" s="76"/>
      <c r="H47" s="76"/>
    </row>
    <row r="48" spans="1:8" x14ac:dyDescent="0.3">
      <c r="A48" s="76"/>
      <c r="B48" s="76"/>
      <c r="C48" s="76"/>
      <c r="D48" s="76"/>
      <c r="E48" s="76"/>
      <c r="F48" s="76"/>
      <c r="G48" s="76"/>
      <c r="H48" s="76"/>
    </row>
    <row r="49" spans="1:8" x14ac:dyDescent="0.3">
      <c r="A49" s="76"/>
      <c r="B49" s="76"/>
      <c r="C49" s="76"/>
      <c r="D49" s="76"/>
      <c r="E49" s="76"/>
      <c r="F49" s="76"/>
      <c r="G49" s="76"/>
      <c r="H49" s="76"/>
    </row>
    <row r="50" spans="1:8" x14ac:dyDescent="0.3">
      <c r="A50" s="76"/>
      <c r="B50" s="76"/>
      <c r="C50" s="76"/>
      <c r="D50" s="76"/>
      <c r="E50" s="76"/>
      <c r="F50" s="76"/>
      <c r="G50" s="76"/>
      <c r="H50" s="76"/>
    </row>
    <row r="51" spans="1:8" x14ac:dyDescent="0.3">
      <c r="A51" s="76"/>
      <c r="B51" s="76"/>
      <c r="C51" s="76"/>
      <c r="D51" s="76"/>
      <c r="E51" s="76"/>
      <c r="F51" s="76"/>
      <c r="G51" s="76"/>
      <c r="H51" s="76"/>
    </row>
    <row r="52" spans="1:8" x14ac:dyDescent="0.3">
      <c r="A52" s="76"/>
      <c r="B52" s="76"/>
      <c r="C52" s="76"/>
      <c r="D52" s="76"/>
      <c r="E52" s="76"/>
      <c r="F52" s="76"/>
      <c r="G52" s="76"/>
      <c r="H52" s="76"/>
    </row>
    <row r="53" spans="1:8" x14ac:dyDescent="0.3">
      <c r="A53" s="76"/>
      <c r="B53" s="76"/>
      <c r="C53" s="76"/>
      <c r="D53" s="76"/>
      <c r="E53" s="76"/>
      <c r="F53" s="76"/>
      <c r="G53" s="76"/>
      <c r="H53" s="76"/>
    </row>
    <row r="54" spans="1:8" x14ac:dyDescent="0.3">
      <c r="A54" s="76"/>
      <c r="B54" s="76"/>
      <c r="C54" s="76"/>
      <c r="D54" s="76"/>
      <c r="E54" s="76"/>
      <c r="F54" s="76"/>
      <c r="G54" s="76"/>
      <c r="H54" s="76"/>
    </row>
    <row r="55" spans="1:8" x14ac:dyDescent="0.3">
      <c r="A55" s="76"/>
      <c r="B55" s="76"/>
      <c r="C55" s="76"/>
      <c r="D55" s="76"/>
      <c r="E55" s="76"/>
      <c r="F55" s="76"/>
      <c r="G55" s="76"/>
      <c r="H55" s="76"/>
    </row>
    <row r="56" spans="1:8" x14ac:dyDescent="0.3">
      <c r="A56" s="76"/>
      <c r="B56" s="76"/>
      <c r="C56" s="76"/>
      <c r="D56" s="76"/>
      <c r="E56" s="76"/>
      <c r="F56" s="76"/>
      <c r="G56" s="76"/>
      <c r="H56" s="76"/>
    </row>
    <row r="57" spans="1:8" x14ac:dyDescent="0.3">
      <c r="A57" s="76"/>
      <c r="B57" s="76"/>
      <c r="C57" s="76"/>
      <c r="D57" s="76"/>
      <c r="E57" s="76"/>
      <c r="F57" s="76"/>
      <c r="G57" s="76"/>
      <c r="H57" s="76"/>
    </row>
    <row r="58" spans="1:8" x14ac:dyDescent="0.3">
      <c r="A58" s="76"/>
      <c r="B58" s="76"/>
      <c r="C58" s="76"/>
      <c r="D58" s="76"/>
      <c r="E58" s="76"/>
      <c r="F58" s="76"/>
      <c r="G58" s="76"/>
      <c r="H58" s="76"/>
    </row>
    <row r="59" spans="1:8" x14ac:dyDescent="0.3">
      <c r="A59" s="76"/>
      <c r="B59" s="76"/>
      <c r="C59" s="76"/>
      <c r="D59" s="76"/>
      <c r="E59" s="76"/>
      <c r="F59" s="76"/>
      <c r="G59" s="76"/>
      <c r="H59" s="76"/>
    </row>
    <row r="60" spans="1:8" x14ac:dyDescent="0.3">
      <c r="A60" s="76"/>
      <c r="B60" s="76"/>
      <c r="C60" s="76"/>
      <c r="D60" s="76"/>
      <c r="E60" s="76"/>
      <c r="F60" s="76"/>
      <c r="G60" s="76"/>
      <c r="H60" s="76"/>
    </row>
    <row r="61" spans="1:8" x14ac:dyDescent="0.3">
      <c r="A61" s="76"/>
      <c r="B61" s="76"/>
      <c r="C61" s="76"/>
      <c r="D61" s="76"/>
      <c r="E61" s="76"/>
      <c r="F61" s="76"/>
      <c r="G61" s="76"/>
      <c r="H61" s="76"/>
    </row>
    <row r="62" spans="1:8" x14ac:dyDescent="0.3">
      <c r="A62" s="76"/>
      <c r="B62" s="76"/>
      <c r="C62" s="76"/>
      <c r="D62" s="76"/>
      <c r="E62" s="76"/>
      <c r="F62" s="76"/>
      <c r="G62" s="76"/>
      <c r="H62" s="76"/>
    </row>
    <row r="63" spans="1:8" x14ac:dyDescent="0.3">
      <c r="A63" s="76"/>
      <c r="B63" s="76"/>
      <c r="C63" s="76"/>
      <c r="D63" s="76"/>
      <c r="E63" s="76"/>
      <c r="F63" s="76"/>
      <c r="G63" s="76"/>
      <c r="H63" s="76"/>
    </row>
    <row r="64" spans="1:8" x14ac:dyDescent="0.3">
      <c r="A64" s="76"/>
      <c r="B64" s="76"/>
      <c r="C64" s="76"/>
      <c r="D64" s="76"/>
      <c r="E64" s="76"/>
      <c r="F64" s="76"/>
      <c r="G64" s="76"/>
      <c r="H64" s="76"/>
    </row>
    <row r="65" spans="1:8" x14ac:dyDescent="0.3">
      <c r="A65" s="76"/>
      <c r="B65" s="76"/>
      <c r="C65" s="76"/>
      <c r="D65" s="76"/>
      <c r="E65" s="76"/>
      <c r="F65" s="76"/>
      <c r="G65" s="76"/>
      <c r="H65" s="76"/>
    </row>
    <row r="66" spans="1:8" x14ac:dyDescent="0.3">
      <c r="A66" s="76"/>
      <c r="B66" s="76"/>
      <c r="C66" s="76"/>
      <c r="D66" s="76"/>
      <c r="E66" s="76"/>
      <c r="F66" s="76"/>
      <c r="G66" s="76"/>
      <c r="H66" s="76"/>
    </row>
    <row r="67" spans="1:8" x14ac:dyDescent="0.3">
      <c r="A67" s="76"/>
      <c r="B67" s="76"/>
      <c r="C67" s="76"/>
      <c r="D67" s="76"/>
      <c r="E67" s="76"/>
      <c r="F67" s="76"/>
      <c r="G67" s="76"/>
      <c r="H67" s="76"/>
    </row>
  </sheetData>
  <sheetProtection algorithmName="SHA-512" hashValue="nx4xdipnq0cIlnwMvhPEjfv7jwvtxy/y2L1QEqo++XFFBaJKiVB/R2aBm8aQIqPKeYS4wAgWzTQZZnFVTfFwuQ==" saltValue="EvfWkcDEdn2Hp4VP4qDxbA==" spinCount="100000" sheet="1" objects="1" scenarios="1"/>
  <mergeCells count="34">
    <mergeCell ref="A36:G36"/>
    <mergeCell ref="A7:G7"/>
    <mergeCell ref="A15:G15"/>
    <mergeCell ref="A25:G25"/>
    <mergeCell ref="A30:G30"/>
    <mergeCell ref="A31:G31"/>
    <mergeCell ref="A9:H9"/>
    <mergeCell ref="A8:G8"/>
    <mergeCell ref="A33:G33"/>
    <mergeCell ref="A16:G16"/>
    <mergeCell ref="A17:G17"/>
    <mergeCell ref="A19:G19"/>
    <mergeCell ref="A20:G20"/>
    <mergeCell ref="A26:G26"/>
    <mergeCell ref="A27:G27"/>
    <mergeCell ref="A22:G22"/>
    <mergeCell ref="A32:H32"/>
    <mergeCell ref="A35:H35"/>
    <mergeCell ref="A3:G3"/>
    <mergeCell ref="A29:H29"/>
    <mergeCell ref="A13:G13"/>
    <mergeCell ref="A34:G34"/>
    <mergeCell ref="A1:H2"/>
    <mergeCell ref="A14:H14"/>
    <mergeCell ref="A18:H18"/>
    <mergeCell ref="A21:H21"/>
    <mergeCell ref="A24:H24"/>
    <mergeCell ref="A4:H4"/>
    <mergeCell ref="A6:H6"/>
    <mergeCell ref="A23:G23"/>
    <mergeCell ref="A5:G5"/>
    <mergeCell ref="A10:G10"/>
    <mergeCell ref="A11:G11"/>
    <mergeCell ref="A12:G12"/>
  </mergeCells>
  <pageMargins left="0.7" right="0.7" top="0.75" bottom="0.75" header="0.3" footer="0.3"/>
  <pageSetup orientation="portrait" r:id="rId1"/>
  <headerFooter>
    <oddHeader>&amp;CU.S. DOT SOLICITATION FOR SMALL BUSINESS INNOVATION RESEARCH PROGRAM
APPENDIX C</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I41"/>
  <sheetViews>
    <sheetView view="pageLayout" zoomScaleNormal="100" workbookViewId="0">
      <selection activeCell="D4" sqref="D4:I4"/>
    </sheetView>
  </sheetViews>
  <sheetFormatPr defaultRowHeight="14.4" x14ac:dyDescent="0.3"/>
  <cols>
    <col min="1" max="1" width="4.5546875" customWidth="1"/>
    <col min="6" max="7" width="8.88671875" customWidth="1"/>
    <col min="9" max="9" width="6" customWidth="1"/>
  </cols>
  <sheetData>
    <row r="1" spans="1:9" ht="18" x14ac:dyDescent="0.35">
      <c r="A1" s="144" t="s">
        <v>23</v>
      </c>
      <c r="B1" s="144"/>
      <c r="C1" s="144"/>
      <c r="D1" s="144"/>
      <c r="E1" s="145"/>
      <c r="F1" s="145"/>
      <c r="G1" s="145"/>
      <c r="H1" s="145"/>
      <c r="I1" s="145"/>
    </row>
    <row r="2" spans="1:9" ht="15.6" x14ac:dyDescent="0.3">
      <c r="A2" s="146" t="s">
        <v>128</v>
      </c>
      <c r="B2" s="146"/>
      <c r="C2" s="146"/>
      <c r="D2" s="146"/>
      <c r="E2" s="145"/>
      <c r="F2" s="145"/>
      <c r="G2" s="145"/>
      <c r="H2" s="145"/>
      <c r="I2" s="145"/>
    </row>
    <row r="3" spans="1:9" ht="15.6" x14ac:dyDescent="0.3">
      <c r="A3" s="40"/>
      <c r="B3" s="40"/>
      <c r="C3" s="40"/>
      <c r="D3" s="40"/>
      <c r="E3" s="39"/>
      <c r="F3" s="39"/>
      <c r="G3" s="39"/>
      <c r="H3" s="39"/>
      <c r="I3" s="39"/>
    </row>
    <row r="4" spans="1:9" x14ac:dyDescent="0.3">
      <c r="A4" s="149" t="s">
        <v>140</v>
      </c>
      <c r="B4" s="150"/>
      <c r="C4" s="151"/>
      <c r="D4" s="85" t="s">
        <v>148</v>
      </c>
      <c r="E4" s="86"/>
      <c r="F4" s="86"/>
      <c r="G4" s="86"/>
      <c r="H4" s="86"/>
      <c r="I4" s="87"/>
    </row>
    <row r="5" spans="1:9" ht="15" customHeight="1" x14ac:dyDescent="0.3">
      <c r="A5" s="152" t="s">
        <v>1</v>
      </c>
      <c r="B5" s="153"/>
      <c r="C5" s="154"/>
      <c r="D5" s="85" t="s">
        <v>149</v>
      </c>
      <c r="E5" s="86"/>
      <c r="F5" s="86"/>
      <c r="G5" s="86"/>
      <c r="H5" s="86"/>
      <c r="I5" s="87"/>
    </row>
    <row r="6" spans="1:9" x14ac:dyDescent="0.3">
      <c r="A6" s="19"/>
      <c r="B6" s="19"/>
      <c r="C6" s="19"/>
      <c r="D6" s="19"/>
      <c r="E6" s="19"/>
      <c r="F6" s="19"/>
      <c r="G6" s="19"/>
      <c r="H6" s="19"/>
      <c r="I6" s="19"/>
    </row>
    <row r="7" spans="1:9" ht="19.8" customHeight="1" x14ac:dyDescent="0.3">
      <c r="A7" s="8">
        <v>1</v>
      </c>
      <c r="B7" s="133" t="s">
        <v>27</v>
      </c>
      <c r="C7" s="133"/>
      <c r="D7" s="133"/>
      <c r="E7" s="133"/>
      <c r="F7" s="133"/>
      <c r="G7" s="133"/>
      <c r="H7" s="138">
        <f>direct_labor_B!D28</f>
        <v>30876.399999999998</v>
      </c>
      <c r="I7" s="138"/>
    </row>
    <row r="8" spans="1:9" ht="14.4" customHeight="1" x14ac:dyDescent="0.3">
      <c r="A8" s="9"/>
      <c r="B8" s="139"/>
      <c r="C8" s="129"/>
      <c r="D8" s="129"/>
      <c r="E8" s="129"/>
      <c r="F8" s="129"/>
      <c r="G8" s="130"/>
      <c r="H8" s="140"/>
      <c r="I8" s="141"/>
    </row>
    <row r="9" spans="1:9" ht="20.25" customHeight="1" x14ac:dyDescent="0.3">
      <c r="A9" s="8">
        <v>2</v>
      </c>
      <c r="B9" s="133" t="s">
        <v>99</v>
      </c>
      <c r="C9" s="133"/>
      <c r="D9" s="133"/>
      <c r="E9" s="133"/>
      <c r="F9" s="147" t="s">
        <v>157</v>
      </c>
      <c r="G9" s="147"/>
      <c r="H9" s="138"/>
      <c r="I9" s="138"/>
    </row>
    <row r="10" spans="1:9" ht="20.25" customHeight="1" x14ac:dyDescent="0.3">
      <c r="A10" s="8"/>
      <c r="B10" s="142" t="s">
        <v>10</v>
      </c>
      <c r="C10" s="142"/>
      <c r="D10" s="142"/>
      <c r="E10" s="142"/>
      <c r="F10" s="148">
        <v>0.34089999999999998</v>
      </c>
      <c r="G10" s="148"/>
      <c r="H10" s="138">
        <f>F10*H7</f>
        <v>10525.764759999998</v>
      </c>
      <c r="I10" s="138"/>
    </row>
    <row r="11" spans="1:9" ht="20.25" customHeight="1" x14ac:dyDescent="0.3">
      <c r="A11" s="8">
        <v>3</v>
      </c>
      <c r="B11" s="133" t="s">
        <v>100</v>
      </c>
      <c r="C11" s="133"/>
      <c r="D11" s="133"/>
      <c r="E11" s="133"/>
      <c r="F11" s="147" t="s">
        <v>157</v>
      </c>
      <c r="G11" s="147"/>
      <c r="H11" s="138"/>
      <c r="I11" s="138"/>
    </row>
    <row r="12" spans="1:9" ht="20.25" customHeight="1" x14ac:dyDescent="0.3">
      <c r="A12" s="8"/>
      <c r="B12" s="142" t="s">
        <v>11</v>
      </c>
      <c r="C12" s="142"/>
      <c r="D12" s="142"/>
      <c r="E12" s="142"/>
      <c r="F12" s="143">
        <v>0.90710000000000002</v>
      </c>
      <c r="G12" s="143"/>
      <c r="H12" s="138">
        <f>(H7+H10)*F12</f>
        <v>37555.903653795998</v>
      </c>
      <c r="I12" s="138"/>
    </row>
    <row r="13" spans="1:9" ht="20.25" customHeight="1" x14ac:dyDescent="0.3">
      <c r="A13" s="8">
        <v>4</v>
      </c>
      <c r="B13" s="127" t="s">
        <v>12</v>
      </c>
      <c r="C13" s="128"/>
      <c r="D13" s="128"/>
      <c r="E13" s="128"/>
      <c r="F13" s="129"/>
      <c r="G13" s="130"/>
      <c r="H13" s="138">
        <f>H7+H10+H12</f>
        <v>78958.068413795991</v>
      </c>
      <c r="I13" s="138"/>
    </row>
    <row r="14" spans="1:9" ht="20.25" customHeight="1" x14ac:dyDescent="0.3">
      <c r="A14" s="8">
        <v>5</v>
      </c>
      <c r="B14" s="131" t="s">
        <v>28</v>
      </c>
      <c r="C14" s="131"/>
      <c r="D14" s="131"/>
      <c r="E14" s="131"/>
      <c r="F14" s="132"/>
      <c r="G14" s="132"/>
      <c r="H14" s="138">
        <f>materials_C!E41</f>
        <v>100</v>
      </c>
      <c r="I14" s="138"/>
    </row>
    <row r="15" spans="1:9" ht="20.25" customHeight="1" x14ac:dyDescent="0.3">
      <c r="A15" s="8">
        <v>6</v>
      </c>
      <c r="B15" s="132" t="s">
        <v>29</v>
      </c>
      <c r="C15" s="132"/>
      <c r="D15" s="132"/>
      <c r="E15" s="132"/>
      <c r="F15" s="132"/>
      <c r="G15" s="132"/>
      <c r="H15" s="138">
        <f>std_royalt_D!E26</f>
        <v>0</v>
      </c>
      <c r="I15" s="138"/>
    </row>
    <row r="16" spans="1:9" ht="20.25" customHeight="1" x14ac:dyDescent="0.3">
      <c r="A16" s="8">
        <v>7</v>
      </c>
      <c r="B16" s="132" t="s">
        <v>30</v>
      </c>
      <c r="C16" s="132"/>
      <c r="D16" s="132"/>
      <c r="E16" s="132"/>
      <c r="F16" s="132"/>
      <c r="G16" s="132"/>
      <c r="H16" s="138">
        <f>std_royalt_D!E38</f>
        <v>0</v>
      </c>
      <c r="I16" s="138"/>
    </row>
    <row r="17" spans="1:9" ht="20.25" customHeight="1" x14ac:dyDescent="0.3">
      <c r="A17" s="8">
        <v>8</v>
      </c>
      <c r="B17" s="132" t="s">
        <v>44</v>
      </c>
      <c r="C17" s="132"/>
      <c r="D17" s="132"/>
      <c r="E17" s="132"/>
      <c r="F17" s="132"/>
      <c r="G17" s="132"/>
      <c r="H17" s="138">
        <f>spec_test_spec_equip_E!E26</f>
        <v>0</v>
      </c>
      <c r="I17" s="138"/>
    </row>
    <row r="18" spans="1:9" ht="20.25" customHeight="1" x14ac:dyDescent="0.3">
      <c r="A18" s="8">
        <v>9</v>
      </c>
      <c r="B18" s="132" t="s">
        <v>45</v>
      </c>
      <c r="C18" s="132"/>
      <c r="D18" s="132"/>
      <c r="E18" s="132"/>
      <c r="F18" s="132"/>
      <c r="G18" s="132"/>
      <c r="H18" s="138">
        <f>spec_test_spec_equip_E!E45</f>
        <v>0</v>
      </c>
      <c r="I18" s="138"/>
    </row>
    <row r="19" spans="1:9" ht="20.25" customHeight="1" x14ac:dyDescent="0.3">
      <c r="A19" s="8">
        <v>10</v>
      </c>
      <c r="B19" s="133" t="s">
        <v>46</v>
      </c>
      <c r="C19" s="133"/>
      <c r="D19" s="133"/>
      <c r="E19" s="133"/>
      <c r="F19" s="133"/>
      <c r="G19" s="133"/>
      <c r="H19" s="138">
        <f>subs_consltnts_F!E26</f>
        <v>450</v>
      </c>
      <c r="I19" s="138"/>
    </row>
    <row r="20" spans="1:9" ht="20.25" customHeight="1" x14ac:dyDescent="0.3">
      <c r="A20" s="8">
        <v>11</v>
      </c>
      <c r="B20" s="133" t="s">
        <v>47</v>
      </c>
      <c r="C20" s="133"/>
      <c r="D20" s="133"/>
      <c r="E20" s="133"/>
      <c r="F20" s="133"/>
      <c r="G20" s="133"/>
      <c r="H20" s="138">
        <f>subs_consltnts_F!E45</f>
        <v>42500</v>
      </c>
      <c r="I20" s="138"/>
    </row>
    <row r="21" spans="1:9" s="41" customFormat="1" ht="30" customHeight="1" x14ac:dyDescent="0.3">
      <c r="A21" s="8"/>
      <c r="B21" s="134" t="s">
        <v>185</v>
      </c>
      <c r="C21" s="135"/>
      <c r="D21" s="135"/>
      <c r="E21" s="135"/>
      <c r="F21" s="135"/>
      <c r="G21" s="136"/>
      <c r="H21" s="155">
        <f>(H19+H20)/H30</f>
        <v>0.28905431087113231</v>
      </c>
      <c r="I21" s="156"/>
    </row>
    <row r="22" spans="1:9" s="41" customFormat="1" ht="19.8" customHeight="1" x14ac:dyDescent="0.3">
      <c r="A22" s="8">
        <v>12</v>
      </c>
      <c r="B22" s="127" t="s">
        <v>58</v>
      </c>
      <c r="C22" s="128"/>
      <c r="D22" s="128"/>
      <c r="E22" s="128"/>
      <c r="F22" s="129"/>
      <c r="G22" s="130"/>
      <c r="H22" s="138">
        <f>travel_G!E59</f>
        <v>1232</v>
      </c>
      <c r="I22" s="138"/>
    </row>
    <row r="23" spans="1:9" ht="20.25" customHeight="1" x14ac:dyDescent="0.3">
      <c r="A23" s="8">
        <v>13</v>
      </c>
      <c r="B23" s="127" t="s">
        <v>59</v>
      </c>
      <c r="C23" s="128"/>
      <c r="D23" s="128"/>
      <c r="E23" s="128"/>
      <c r="F23" s="129"/>
      <c r="G23" s="130"/>
      <c r="H23" s="138">
        <f>other_H!E14</f>
        <v>1834</v>
      </c>
      <c r="I23" s="138"/>
    </row>
    <row r="24" spans="1:9" ht="20.25" customHeight="1" x14ac:dyDescent="0.3">
      <c r="A24" s="8">
        <v>14</v>
      </c>
      <c r="B24" s="127" t="s">
        <v>139</v>
      </c>
      <c r="C24" s="128"/>
      <c r="D24" s="128"/>
      <c r="E24" s="128"/>
      <c r="F24" s="129"/>
      <c r="G24" s="130"/>
      <c r="H24" s="137">
        <f>SUM(H14:I20,H22:I23)</f>
        <v>46116</v>
      </c>
      <c r="I24" s="137"/>
    </row>
    <row r="25" spans="1:9" ht="20.25" customHeight="1" x14ac:dyDescent="0.3">
      <c r="A25" s="8">
        <v>15</v>
      </c>
      <c r="B25" s="127" t="s">
        <v>50</v>
      </c>
      <c r="C25" s="128"/>
      <c r="D25" s="128"/>
      <c r="E25" s="128"/>
      <c r="F25" s="129"/>
      <c r="G25" s="130"/>
      <c r="H25" s="137">
        <f>H13+H24</f>
        <v>125074.06841379599</v>
      </c>
      <c r="I25" s="137"/>
    </row>
    <row r="26" spans="1:9" ht="20.25" customHeight="1" x14ac:dyDescent="0.3">
      <c r="A26" s="8">
        <v>16</v>
      </c>
      <c r="B26" s="10" t="s">
        <v>101</v>
      </c>
      <c r="C26" s="10"/>
      <c r="D26" s="10"/>
      <c r="E26" s="10"/>
      <c r="F26" s="147" t="s">
        <v>157</v>
      </c>
      <c r="G26" s="147"/>
      <c r="H26" s="137"/>
      <c r="I26" s="137"/>
    </row>
    <row r="27" spans="1:9" ht="20.25" customHeight="1" x14ac:dyDescent="0.3">
      <c r="A27" s="8"/>
      <c r="B27" s="142" t="s">
        <v>52</v>
      </c>
      <c r="C27" s="142"/>
      <c r="D27" s="142"/>
      <c r="E27" s="142"/>
      <c r="F27" s="157">
        <v>0.1</v>
      </c>
      <c r="G27" s="157"/>
      <c r="H27" s="137">
        <f>F27*H25</f>
        <v>12507.406841379599</v>
      </c>
      <c r="I27" s="137"/>
    </row>
    <row r="28" spans="1:9" ht="20.25" customHeight="1" x14ac:dyDescent="0.3">
      <c r="A28" s="8">
        <v>17</v>
      </c>
      <c r="B28" s="127" t="s">
        <v>51</v>
      </c>
      <c r="C28" s="129"/>
      <c r="D28" s="129"/>
      <c r="E28" s="129"/>
      <c r="F28" s="129"/>
      <c r="G28" s="130"/>
      <c r="H28" s="138">
        <f>SUM(H25,H27)</f>
        <v>137581.47525517558</v>
      </c>
      <c r="I28" s="138"/>
    </row>
    <row r="29" spans="1:9" ht="20.25" customHeight="1" x14ac:dyDescent="0.3">
      <c r="A29" s="8">
        <v>18</v>
      </c>
      <c r="B29" s="160" t="s">
        <v>158</v>
      </c>
      <c r="C29" s="160"/>
      <c r="D29" s="160"/>
      <c r="E29" s="160"/>
      <c r="F29" s="161">
        <v>0.08</v>
      </c>
      <c r="G29" s="161"/>
      <c r="H29" s="162">
        <f>H28*F29</f>
        <v>11006.518020414047</v>
      </c>
      <c r="I29" s="162"/>
    </row>
    <row r="30" spans="1:9" ht="20.25" customHeight="1" x14ac:dyDescent="0.3">
      <c r="A30" s="8">
        <v>19</v>
      </c>
      <c r="B30" s="158" t="s">
        <v>85</v>
      </c>
      <c r="C30" s="159"/>
      <c r="D30" s="159"/>
      <c r="E30" s="159"/>
      <c r="F30" s="129"/>
      <c r="G30" s="130"/>
      <c r="H30" s="162">
        <f>SUM(H28:I29)</f>
        <v>148587.99327558963</v>
      </c>
      <c r="I30" s="162"/>
    </row>
    <row r="31" spans="1:9" ht="20.25" customHeight="1" x14ac:dyDescent="0.3">
      <c r="A31" s="121" t="s">
        <v>183</v>
      </c>
      <c r="B31" s="122"/>
      <c r="C31" s="122"/>
      <c r="D31" s="122"/>
      <c r="E31" s="122"/>
      <c r="F31" s="122"/>
      <c r="G31" s="122"/>
      <c r="H31" s="122"/>
      <c r="I31" s="123"/>
    </row>
    <row r="32" spans="1:9" ht="12.6" customHeight="1" x14ac:dyDescent="0.3">
      <c r="A32" s="124"/>
      <c r="B32" s="125"/>
      <c r="C32" s="125"/>
      <c r="D32" s="125"/>
      <c r="E32" s="125"/>
      <c r="F32" s="125"/>
      <c r="G32" s="125"/>
      <c r="H32" s="125"/>
      <c r="I32" s="126"/>
    </row>
    <row r="33" spans="1:9" s="22" customFormat="1" x14ac:dyDescent="0.3"/>
    <row r="34" spans="1:9" s="22" customFormat="1" x14ac:dyDescent="0.3"/>
    <row r="35" spans="1:9" s="22" customFormat="1" x14ac:dyDescent="0.3"/>
    <row r="36" spans="1:9" s="22" customFormat="1" x14ac:dyDescent="0.3"/>
    <row r="37" spans="1:9" s="22" customFormat="1" x14ac:dyDescent="0.3"/>
    <row r="38" spans="1:9" s="22" customFormat="1" x14ac:dyDescent="0.3"/>
    <row r="39" spans="1:9" s="22" customFormat="1" x14ac:dyDescent="0.3"/>
    <row r="40" spans="1:9" s="22" customFormat="1" x14ac:dyDescent="0.3"/>
    <row r="41" spans="1:9" s="22" customFormat="1" x14ac:dyDescent="0.3">
      <c r="A41"/>
      <c r="B41"/>
      <c r="C41"/>
      <c r="D41"/>
      <c r="E41"/>
      <c r="F41"/>
      <c r="G41"/>
      <c r="H41"/>
      <c r="I41"/>
    </row>
  </sheetData>
  <sheetProtection algorithmName="SHA-512" hashValue="sbM+IpugOGhWS2OV+WwV5bJNGsZH7WrAiGLSRPZ8zE1KDCvteg8muMEk5S1Ve6jde+mLDpnXQjxkoZ6lcfczqg==" saltValue="qxTgXuCOtj2IG7n9PQzTzQ==" spinCount="100000" sheet="1" objects="1" scenarios="1"/>
  <mergeCells count="61">
    <mergeCell ref="F27:G27"/>
    <mergeCell ref="H26:I26"/>
    <mergeCell ref="H27:I27"/>
    <mergeCell ref="B30:G30"/>
    <mergeCell ref="B29:E29"/>
    <mergeCell ref="F29:G29"/>
    <mergeCell ref="B27:E27"/>
    <mergeCell ref="H29:I29"/>
    <mergeCell ref="H30:I30"/>
    <mergeCell ref="B28:G28"/>
    <mergeCell ref="H28:I28"/>
    <mergeCell ref="H23:I23"/>
    <mergeCell ref="H24:I24"/>
    <mergeCell ref="H16:I16"/>
    <mergeCell ref="H17:I17"/>
    <mergeCell ref="F26:G26"/>
    <mergeCell ref="H21:I21"/>
    <mergeCell ref="H15:I15"/>
    <mergeCell ref="H20:I20"/>
    <mergeCell ref="H18:I18"/>
    <mergeCell ref="H19:I19"/>
    <mergeCell ref="H22:I22"/>
    <mergeCell ref="A1:I1"/>
    <mergeCell ref="A2:I2"/>
    <mergeCell ref="B11:E11"/>
    <mergeCell ref="F11:G11"/>
    <mergeCell ref="H11:I11"/>
    <mergeCell ref="B9:E9"/>
    <mergeCell ref="F9:G9"/>
    <mergeCell ref="H9:I9"/>
    <mergeCell ref="B10:E10"/>
    <mergeCell ref="F10:G10"/>
    <mergeCell ref="H10:I10"/>
    <mergeCell ref="A4:C4"/>
    <mergeCell ref="A5:C5"/>
    <mergeCell ref="D4:I4"/>
    <mergeCell ref="D5:I5"/>
    <mergeCell ref="H7:I7"/>
    <mergeCell ref="B7:G7"/>
    <mergeCell ref="B8:G8"/>
    <mergeCell ref="H8:I8"/>
    <mergeCell ref="H13:I13"/>
    <mergeCell ref="B12:E12"/>
    <mergeCell ref="F12:G12"/>
    <mergeCell ref="H12:I12"/>
    <mergeCell ref="A31:I32"/>
    <mergeCell ref="B13:G13"/>
    <mergeCell ref="B22:G22"/>
    <mergeCell ref="B23:G23"/>
    <mergeCell ref="B24:G24"/>
    <mergeCell ref="B25:G25"/>
    <mergeCell ref="B14:G14"/>
    <mergeCell ref="B15:G15"/>
    <mergeCell ref="B19:G19"/>
    <mergeCell ref="B20:G20"/>
    <mergeCell ref="B17:G17"/>
    <mergeCell ref="B16:G16"/>
    <mergeCell ref="B21:G21"/>
    <mergeCell ref="B18:G18"/>
    <mergeCell ref="H25:I25"/>
    <mergeCell ref="H14:I14"/>
  </mergeCells>
  <pageMargins left="0.7" right="0.7" top="0.75" bottom="0.75" header="0.3" footer="0.3"/>
  <pageSetup orientation="portrait" r:id="rId1"/>
  <headerFooter>
    <oddHeader>&amp;CU.S. DOT SOLICITATION FOR SMALL BUSINESS INNOVATION RESEARCH PROGRAM
APPENDIX C</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D28"/>
  <sheetViews>
    <sheetView view="pageLayout" zoomScaleNormal="100" workbookViewId="0">
      <selection activeCell="A5" sqref="A5"/>
    </sheetView>
  </sheetViews>
  <sheetFormatPr defaultRowHeight="14.4" x14ac:dyDescent="0.3"/>
  <cols>
    <col min="1" max="1" width="32.5546875" customWidth="1"/>
    <col min="2" max="2" width="14.44140625" customWidth="1"/>
    <col min="3" max="3" width="14.5546875" customWidth="1"/>
    <col min="4" max="4" width="17.44140625" customWidth="1"/>
  </cols>
  <sheetData>
    <row r="1" spans="1:4" ht="18" x14ac:dyDescent="0.35">
      <c r="A1" s="144" t="s">
        <v>22</v>
      </c>
      <c r="B1" s="144"/>
      <c r="C1" s="144"/>
      <c r="D1" s="144"/>
    </row>
    <row r="2" spans="1:4" ht="15.6" x14ac:dyDescent="0.3">
      <c r="A2" s="146" t="s">
        <v>141</v>
      </c>
      <c r="B2" s="146"/>
      <c r="C2" s="146"/>
      <c r="D2" s="146"/>
    </row>
    <row r="3" spans="1:4" s="48" customFormat="1" ht="15.6" x14ac:dyDescent="0.3">
      <c r="A3" s="49"/>
      <c r="B3" s="49"/>
      <c r="C3" s="49"/>
      <c r="D3" s="49"/>
    </row>
    <row r="4" spans="1:4" x14ac:dyDescent="0.3">
      <c r="A4" s="11" t="s">
        <v>13</v>
      </c>
      <c r="B4" s="11" t="s">
        <v>86</v>
      </c>
      <c r="C4" s="11" t="s">
        <v>14</v>
      </c>
      <c r="D4" s="11" t="s">
        <v>15</v>
      </c>
    </row>
    <row r="5" spans="1:4" ht="28.8" x14ac:dyDescent="0.3">
      <c r="A5" s="29" t="s">
        <v>159</v>
      </c>
      <c r="B5" s="30">
        <v>115</v>
      </c>
      <c r="C5" s="31">
        <v>71.64</v>
      </c>
      <c r="D5" s="12">
        <f t="shared" ref="D5" si="0">C5*B5</f>
        <v>8238.6</v>
      </c>
    </row>
    <row r="6" spans="1:4" x14ac:dyDescent="0.3">
      <c r="A6" s="29" t="s">
        <v>171</v>
      </c>
      <c r="B6" s="30">
        <v>80</v>
      </c>
      <c r="C6" s="31">
        <v>54</v>
      </c>
      <c r="D6" s="12">
        <f>C6*B6</f>
        <v>4320</v>
      </c>
    </row>
    <row r="7" spans="1:4" x14ac:dyDescent="0.3">
      <c r="A7" s="29" t="s">
        <v>160</v>
      </c>
      <c r="B7" s="30">
        <v>250</v>
      </c>
      <c r="C7" s="31">
        <v>58</v>
      </c>
      <c r="D7" s="12">
        <f t="shared" ref="D7:D15" si="1">C7*B7</f>
        <v>14500</v>
      </c>
    </row>
    <row r="8" spans="1:4" x14ac:dyDescent="0.3">
      <c r="A8" s="29" t="s">
        <v>161</v>
      </c>
      <c r="B8" s="30">
        <v>210</v>
      </c>
      <c r="C8" s="31">
        <v>18.18</v>
      </c>
      <c r="D8" s="12">
        <f t="shared" si="1"/>
        <v>3817.7999999999997</v>
      </c>
    </row>
    <row r="9" spans="1:4" x14ac:dyDescent="0.3">
      <c r="A9" s="29"/>
      <c r="B9" s="30"/>
      <c r="C9" s="31"/>
      <c r="D9" s="12">
        <f t="shared" si="1"/>
        <v>0</v>
      </c>
    </row>
    <row r="10" spans="1:4" x14ac:dyDescent="0.3">
      <c r="A10" s="29"/>
      <c r="B10" s="30"/>
      <c r="C10" s="31"/>
      <c r="D10" s="12">
        <f t="shared" si="1"/>
        <v>0</v>
      </c>
    </row>
    <row r="11" spans="1:4" ht="15" customHeight="1" x14ac:dyDescent="0.3">
      <c r="A11" s="29"/>
      <c r="B11" s="30"/>
      <c r="C11" s="31"/>
      <c r="D11" s="12">
        <f t="shared" si="1"/>
        <v>0</v>
      </c>
    </row>
    <row r="12" spans="1:4" ht="15" customHeight="1" x14ac:dyDescent="0.3">
      <c r="A12" s="29"/>
      <c r="B12" s="30"/>
      <c r="C12" s="31"/>
      <c r="D12" s="12">
        <f t="shared" si="1"/>
        <v>0</v>
      </c>
    </row>
    <row r="13" spans="1:4" ht="15" customHeight="1" x14ac:dyDescent="0.3">
      <c r="A13" s="29"/>
      <c r="B13" s="30"/>
      <c r="C13" s="31"/>
      <c r="D13" s="12">
        <f t="shared" si="1"/>
        <v>0</v>
      </c>
    </row>
    <row r="14" spans="1:4" ht="15" customHeight="1" x14ac:dyDescent="0.3">
      <c r="A14" s="29"/>
      <c r="B14" s="30"/>
      <c r="C14" s="31"/>
      <c r="D14" s="12">
        <f t="shared" si="1"/>
        <v>0</v>
      </c>
    </row>
    <row r="15" spans="1:4" ht="15" customHeight="1" x14ac:dyDescent="0.3">
      <c r="A15" s="29"/>
      <c r="B15" s="30"/>
      <c r="C15" s="31"/>
      <c r="D15" s="12">
        <f t="shared" si="1"/>
        <v>0</v>
      </c>
    </row>
    <row r="16" spans="1:4" x14ac:dyDescent="0.3">
      <c r="A16" s="29"/>
      <c r="B16" s="30"/>
      <c r="C16" s="31"/>
      <c r="D16" s="12">
        <f t="shared" ref="D16:D26" si="2">C16*B16</f>
        <v>0</v>
      </c>
    </row>
    <row r="17" spans="1:4" x14ac:dyDescent="0.3">
      <c r="A17" s="29"/>
      <c r="B17" s="30"/>
      <c r="C17" s="31"/>
      <c r="D17" s="12">
        <f t="shared" si="2"/>
        <v>0</v>
      </c>
    </row>
    <row r="18" spans="1:4" x14ac:dyDescent="0.3">
      <c r="A18" s="29"/>
      <c r="B18" s="30"/>
      <c r="C18" s="31"/>
      <c r="D18" s="12">
        <f t="shared" si="2"/>
        <v>0</v>
      </c>
    </row>
    <row r="19" spans="1:4" x14ac:dyDescent="0.3">
      <c r="A19" s="29"/>
      <c r="B19" s="30"/>
      <c r="C19" s="31"/>
      <c r="D19" s="12">
        <f t="shared" si="2"/>
        <v>0</v>
      </c>
    </row>
    <row r="20" spans="1:4" ht="15" customHeight="1" x14ac:dyDescent="0.3">
      <c r="A20" s="29"/>
      <c r="B20" s="30"/>
      <c r="C20" s="31"/>
      <c r="D20" s="12">
        <f t="shared" si="2"/>
        <v>0</v>
      </c>
    </row>
    <row r="21" spans="1:4" ht="15" customHeight="1" x14ac:dyDescent="0.3">
      <c r="A21" s="29"/>
      <c r="B21" s="30"/>
      <c r="C21" s="31"/>
      <c r="D21" s="12">
        <f t="shared" si="2"/>
        <v>0</v>
      </c>
    </row>
    <row r="22" spans="1:4" ht="15" customHeight="1" x14ac:dyDescent="0.3">
      <c r="A22" s="29"/>
      <c r="B22" s="30"/>
      <c r="C22" s="31"/>
      <c r="D22" s="12">
        <f t="shared" si="2"/>
        <v>0</v>
      </c>
    </row>
    <row r="23" spans="1:4" ht="15" customHeight="1" x14ac:dyDescent="0.3">
      <c r="A23" s="29"/>
      <c r="B23" s="30"/>
      <c r="C23" s="31"/>
      <c r="D23" s="12">
        <f t="shared" si="2"/>
        <v>0</v>
      </c>
    </row>
    <row r="24" spans="1:4" ht="15" customHeight="1" x14ac:dyDescent="0.3">
      <c r="A24" s="29"/>
      <c r="B24" s="30"/>
      <c r="C24" s="31"/>
      <c r="D24" s="12">
        <f t="shared" si="2"/>
        <v>0</v>
      </c>
    </row>
    <row r="25" spans="1:4" x14ac:dyDescent="0.3">
      <c r="A25" s="29"/>
      <c r="B25" s="30"/>
      <c r="C25" s="31"/>
      <c r="D25" s="12">
        <f t="shared" si="2"/>
        <v>0</v>
      </c>
    </row>
    <row r="26" spans="1:4" x14ac:dyDescent="0.3">
      <c r="A26" s="29"/>
      <c r="B26" s="30"/>
      <c r="C26" s="31"/>
      <c r="D26" s="12">
        <f t="shared" si="2"/>
        <v>0</v>
      </c>
    </row>
    <row r="27" spans="1:4" s="41" customFormat="1" x14ac:dyDescent="0.3">
      <c r="A27" s="43" t="s">
        <v>142</v>
      </c>
      <c r="B27" s="44">
        <f>SUM(B5:B26)</f>
        <v>655</v>
      </c>
      <c r="C27" s="45"/>
      <c r="D27" s="46"/>
    </row>
    <row r="28" spans="1:4" x14ac:dyDescent="0.3">
      <c r="A28" s="132" t="s">
        <v>143</v>
      </c>
      <c r="B28" s="132"/>
      <c r="C28" s="132"/>
      <c r="D28" s="13">
        <f>SUM(D5:D26)</f>
        <v>30876.399999999998</v>
      </c>
    </row>
  </sheetData>
  <sheetProtection algorithmName="SHA-512" hashValue="ov9wn+52jpvb6ouXPgtqXAftddKuZji93+JH+tQ562CAqpOFrlejspeTMuRGUKhcV33p1e068KlBDMqBQq78HQ==" saltValue="rkflol4wGGbVoaYb8rBoTw==" spinCount="100000" sheet="1" objects="1" scenarios="1"/>
  <mergeCells count="3">
    <mergeCell ref="A1:D1"/>
    <mergeCell ref="A2:D2"/>
    <mergeCell ref="A28:C28"/>
  </mergeCells>
  <pageMargins left="0.7" right="0.7" top="0.75" bottom="0.75" header="0.3" footer="0.3"/>
  <pageSetup orientation="portrait" r:id="rId1"/>
  <headerFooter>
    <oddHeader>&amp;CU.S. DOT SOLICITATION FOR SMALL BUSINESS INNOVATION RESEARCH PROGRAM
APPENDIX C</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1"/>
  <sheetViews>
    <sheetView view="pageLayout" zoomScaleNormal="100" workbookViewId="0">
      <selection activeCell="B5" sqref="B5"/>
    </sheetView>
  </sheetViews>
  <sheetFormatPr defaultRowHeight="14.4" x14ac:dyDescent="0.3"/>
  <cols>
    <col min="1" max="1" width="6.5546875" customWidth="1"/>
    <col min="2" max="2" width="32.5546875" customWidth="1"/>
    <col min="3" max="3" width="12.44140625" customWidth="1"/>
    <col min="4" max="4" width="10.109375" customWidth="1"/>
    <col min="5" max="5" width="20.44140625" customWidth="1"/>
  </cols>
  <sheetData>
    <row r="1" spans="1:5" ht="18" x14ac:dyDescent="0.35">
      <c r="A1" s="144" t="s">
        <v>63</v>
      </c>
      <c r="B1" s="163"/>
      <c r="C1" s="163"/>
      <c r="D1" s="163"/>
      <c r="E1" s="163"/>
    </row>
    <row r="2" spans="1:5" ht="15.6" x14ac:dyDescent="0.3">
      <c r="A2" s="146" t="s">
        <v>62</v>
      </c>
      <c r="B2" s="163"/>
      <c r="C2" s="163"/>
      <c r="D2" s="163"/>
      <c r="E2" s="163"/>
    </row>
    <row r="3" spans="1:5" s="48" customFormat="1" ht="15.6" x14ac:dyDescent="0.3">
      <c r="A3" s="49"/>
      <c r="B3" s="47"/>
      <c r="C3" s="47"/>
      <c r="D3" s="47"/>
      <c r="E3" s="47"/>
    </row>
    <row r="4" spans="1:5" x14ac:dyDescent="0.3">
      <c r="A4" s="8"/>
      <c r="B4" s="14" t="s">
        <v>16</v>
      </c>
      <c r="C4" s="14" t="s">
        <v>17</v>
      </c>
      <c r="D4" s="14" t="s">
        <v>18</v>
      </c>
      <c r="E4" s="14" t="s">
        <v>19</v>
      </c>
    </row>
    <row r="5" spans="1:5" x14ac:dyDescent="0.3">
      <c r="A5" s="14">
        <v>1</v>
      </c>
      <c r="B5" s="30" t="s">
        <v>162</v>
      </c>
      <c r="C5" s="31">
        <v>20</v>
      </c>
      <c r="D5" s="30">
        <v>5</v>
      </c>
      <c r="E5" s="12">
        <f>D5*C5</f>
        <v>100</v>
      </c>
    </row>
    <row r="6" spans="1:5" x14ac:dyDescent="0.3">
      <c r="A6" s="14">
        <f>A5+1</f>
        <v>2</v>
      </c>
      <c r="B6" s="30" t="s">
        <v>20</v>
      </c>
      <c r="C6" s="31"/>
      <c r="D6" s="30"/>
      <c r="E6" s="12">
        <f t="shared" ref="E6:E40" si="0">D6*C6</f>
        <v>0</v>
      </c>
    </row>
    <row r="7" spans="1:5" x14ac:dyDescent="0.3">
      <c r="A7" s="14">
        <f t="shared" ref="A7:A40" si="1">A6+1</f>
        <v>3</v>
      </c>
      <c r="B7" s="30" t="s">
        <v>20</v>
      </c>
      <c r="C7" s="31"/>
      <c r="D7" s="30"/>
      <c r="E7" s="12">
        <f t="shared" si="0"/>
        <v>0</v>
      </c>
    </row>
    <row r="8" spans="1:5" x14ac:dyDescent="0.3">
      <c r="A8" s="14">
        <f t="shared" si="1"/>
        <v>4</v>
      </c>
      <c r="B8" s="30" t="s">
        <v>20</v>
      </c>
      <c r="C8" s="31"/>
      <c r="D8" s="30"/>
      <c r="E8" s="12">
        <f t="shared" si="0"/>
        <v>0</v>
      </c>
    </row>
    <row r="9" spans="1:5" x14ac:dyDescent="0.3">
      <c r="A9" s="14">
        <f t="shared" si="1"/>
        <v>5</v>
      </c>
      <c r="B9" s="30" t="s">
        <v>20</v>
      </c>
      <c r="C9" s="31"/>
      <c r="D9" s="30"/>
      <c r="E9" s="12">
        <f t="shared" si="0"/>
        <v>0</v>
      </c>
    </row>
    <row r="10" spans="1:5" x14ac:dyDescent="0.3">
      <c r="A10" s="14">
        <f t="shared" si="1"/>
        <v>6</v>
      </c>
      <c r="B10" s="30" t="s">
        <v>20</v>
      </c>
      <c r="C10" s="31"/>
      <c r="D10" s="30"/>
      <c r="E10" s="12">
        <f t="shared" si="0"/>
        <v>0</v>
      </c>
    </row>
    <row r="11" spans="1:5" x14ac:dyDescent="0.3">
      <c r="A11" s="14">
        <f t="shared" si="1"/>
        <v>7</v>
      </c>
      <c r="B11" s="30" t="s">
        <v>20</v>
      </c>
      <c r="C11" s="31"/>
      <c r="D11" s="30"/>
      <c r="E11" s="12">
        <f t="shared" si="0"/>
        <v>0</v>
      </c>
    </row>
    <row r="12" spans="1:5" x14ac:dyDescent="0.3">
      <c r="A12" s="14">
        <f t="shared" si="1"/>
        <v>8</v>
      </c>
      <c r="B12" s="30" t="s">
        <v>20</v>
      </c>
      <c r="C12" s="31"/>
      <c r="D12" s="30"/>
      <c r="E12" s="12">
        <f t="shared" si="0"/>
        <v>0</v>
      </c>
    </row>
    <row r="13" spans="1:5" x14ac:dyDescent="0.3">
      <c r="A13" s="14">
        <f t="shared" si="1"/>
        <v>9</v>
      </c>
      <c r="B13" s="30" t="s">
        <v>20</v>
      </c>
      <c r="C13" s="31"/>
      <c r="D13" s="30"/>
      <c r="E13" s="12">
        <f t="shared" si="0"/>
        <v>0</v>
      </c>
    </row>
    <row r="14" spans="1:5" x14ac:dyDescent="0.3">
      <c r="A14" s="14">
        <f t="shared" si="1"/>
        <v>10</v>
      </c>
      <c r="B14" s="30" t="s">
        <v>20</v>
      </c>
      <c r="C14" s="31"/>
      <c r="D14" s="30"/>
      <c r="E14" s="12">
        <f t="shared" si="0"/>
        <v>0</v>
      </c>
    </row>
    <row r="15" spans="1:5" x14ac:dyDescent="0.3">
      <c r="A15" s="14">
        <f t="shared" si="1"/>
        <v>11</v>
      </c>
      <c r="B15" s="30" t="s">
        <v>20</v>
      </c>
      <c r="C15" s="31"/>
      <c r="D15" s="30"/>
      <c r="E15" s="12">
        <f t="shared" si="0"/>
        <v>0</v>
      </c>
    </row>
    <row r="16" spans="1:5" x14ac:dyDescent="0.3">
      <c r="A16" s="14">
        <f t="shared" si="1"/>
        <v>12</v>
      </c>
      <c r="B16" s="30" t="s">
        <v>20</v>
      </c>
      <c r="C16" s="31"/>
      <c r="D16" s="30"/>
      <c r="E16" s="12">
        <f t="shared" si="0"/>
        <v>0</v>
      </c>
    </row>
    <row r="17" spans="1:5" x14ac:dyDescent="0.3">
      <c r="A17" s="14">
        <f t="shared" si="1"/>
        <v>13</v>
      </c>
      <c r="B17" s="30" t="s">
        <v>20</v>
      </c>
      <c r="C17" s="31"/>
      <c r="D17" s="30"/>
      <c r="E17" s="12">
        <f t="shared" si="0"/>
        <v>0</v>
      </c>
    </row>
    <row r="18" spans="1:5" x14ac:dyDescent="0.3">
      <c r="A18" s="14">
        <f t="shared" si="1"/>
        <v>14</v>
      </c>
      <c r="B18" s="30" t="s">
        <v>20</v>
      </c>
      <c r="C18" s="31"/>
      <c r="D18" s="30"/>
      <c r="E18" s="12">
        <f t="shared" si="0"/>
        <v>0</v>
      </c>
    </row>
    <row r="19" spans="1:5" x14ac:dyDescent="0.3">
      <c r="A19" s="14">
        <f t="shared" si="1"/>
        <v>15</v>
      </c>
      <c r="B19" s="30" t="s">
        <v>20</v>
      </c>
      <c r="C19" s="31"/>
      <c r="D19" s="30"/>
      <c r="E19" s="12">
        <f t="shared" si="0"/>
        <v>0</v>
      </c>
    </row>
    <row r="20" spans="1:5" x14ac:dyDescent="0.3">
      <c r="A20" s="14">
        <f t="shared" si="1"/>
        <v>16</v>
      </c>
      <c r="B20" s="30" t="s">
        <v>20</v>
      </c>
      <c r="C20" s="31"/>
      <c r="D20" s="30"/>
      <c r="E20" s="12">
        <f t="shared" si="0"/>
        <v>0</v>
      </c>
    </row>
    <row r="21" spans="1:5" x14ac:dyDescent="0.3">
      <c r="A21" s="14">
        <f t="shared" si="1"/>
        <v>17</v>
      </c>
      <c r="B21" s="30" t="s">
        <v>20</v>
      </c>
      <c r="C21" s="31"/>
      <c r="D21" s="30"/>
      <c r="E21" s="12">
        <f t="shared" si="0"/>
        <v>0</v>
      </c>
    </row>
    <row r="22" spans="1:5" x14ac:dyDescent="0.3">
      <c r="A22" s="14">
        <f t="shared" si="1"/>
        <v>18</v>
      </c>
      <c r="B22" s="30" t="s">
        <v>20</v>
      </c>
      <c r="C22" s="31"/>
      <c r="D22" s="30"/>
      <c r="E22" s="12">
        <f t="shared" si="0"/>
        <v>0</v>
      </c>
    </row>
    <row r="23" spans="1:5" x14ac:dyDescent="0.3">
      <c r="A23" s="14">
        <f t="shared" si="1"/>
        <v>19</v>
      </c>
      <c r="B23" s="30" t="s">
        <v>20</v>
      </c>
      <c r="C23" s="31"/>
      <c r="D23" s="30"/>
      <c r="E23" s="12">
        <f t="shared" si="0"/>
        <v>0</v>
      </c>
    </row>
    <row r="24" spans="1:5" x14ac:dyDescent="0.3">
      <c r="A24" s="14">
        <f t="shared" si="1"/>
        <v>20</v>
      </c>
      <c r="B24" s="30" t="s">
        <v>20</v>
      </c>
      <c r="C24" s="31"/>
      <c r="D24" s="30"/>
      <c r="E24" s="12">
        <f t="shared" si="0"/>
        <v>0</v>
      </c>
    </row>
    <row r="25" spans="1:5" x14ac:dyDescent="0.3">
      <c r="A25" s="14">
        <f t="shared" si="1"/>
        <v>21</v>
      </c>
      <c r="B25" s="30" t="s">
        <v>20</v>
      </c>
      <c r="C25" s="31"/>
      <c r="D25" s="30"/>
      <c r="E25" s="12">
        <f t="shared" si="0"/>
        <v>0</v>
      </c>
    </row>
    <row r="26" spans="1:5" x14ac:dyDescent="0.3">
      <c r="A26" s="14">
        <f t="shared" si="1"/>
        <v>22</v>
      </c>
      <c r="B26" s="30" t="s">
        <v>20</v>
      </c>
      <c r="C26" s="31"/>
      <c r="D26" s="30"/>
      <c r="E26" s="12">
        <f t="shared" si="0"/>
        <v>0</v>
      </c>
    </row>
    <row r="27" spans="1:5" x14ac:dyDescent="0.3">
      <c r="A27" s="14">
        <f t="shared" si="1"/>
        <v>23</v>
      </c>
      <c r="B27" s="30" t="s">
        <v>20</v>
      </c>
      <c r="C27" s="31"/>
      <c r="D27" s="30"/>
      <c r="E27" s="12">
        <f t="shared" si="0"/>
        <v>0</v>
      </c>
    </row>
    <row r="28" spans="1:5" x14ac:dyDescent="0.3">
      <c r="A28" s="14">
        <f t="shared" si="1"/>
        <v>24</v>
      </c>
      <c r="B28" s="30" t="s">
        <v>20</v>
      </c>
      <c r="C28" s="31"/>
      <c r="D28" s="30"/>
      <c r="E28" s="12">
        <f t="shared" si="0"/>
        <v>0</v>
      </c>
    </row>
    <row r="29" spans="1:5" x14ac:dyDescent="0.3">
      <c r="A29" s="14">
        <f t="shared" si="1"/>
        <v>25</v>
      </c>
      <c r="B29" s="30" t="s">
        <v>20</v>
      </c>
      <c r="C29" s="31"/>
      <c r="D29" s="30"/>
      <c r="E29" s="12">
        <f t="shared" si="0"/>
        <v>0</v>
      </c>
    </row>
    <row r="30" spans="1:5" x14ac:dyDescent="0.3">
      <c r="A30" s="14">
        <f t="shared" si="1"/>
        <v>26</v>
      </c>
      <c r="B30" s="30" t="s">
        <v>20</v>
      </c>
      <c r="C30" s="31"/>
      <c r="D30" s="30"/>
      <c r="E30" s="12">
        <f t="shared" si="0"/>
        <v>0</v>
      </c>
    </row>
    <row r="31" spans="1:5" x14ac:dyDescent="0.3">
      <c r="A31" s="14">
        <f t="shared" si="1"/>
        <v>27</v>
      </c>
      <c r="B31" s="30" t="s">
        <v>20</v>
      </c>
      <c r="C31" s="31"/>
      <c r="D31" s="30"/>
      <c r="E31" s="12">
        <f t="shared" si="0"/>
        <v>0</v>
      </c>
    </row>
    <row r="32" spans="1:5" x14ac:dyDescent="0.3">
      <c r="A32" s="14">
        <f t="shared" si="1"/>
        <v>28</v>
      </c>
      <c r="B32" s="30" t="s">
        <v>20</v>
      </c>
      <c r="C32" s="31"/>
      <c r="D32" s="30"/>
      <c r="E32" s="12">
        <f t="shared" si="0"/>
        <v>0</v>
      </c>
    </row>
    <row r="33" spans="1:5" x14ac:dyDescent="0.3">
      <c r="A33" s="14">
        <f t="shared" si="1"/>
        <v>29</v>
      </c>
      <c r="B33" s="30" t="s">
        <v>20</v>
      </c>
      <c r="C33" s="31"/>
      <c r="D33" s="30"/>
      <c r="E33" s="12">
        <f t="shared" si="0"/>
        <v>0</v>
      </c>
    </row>
    <row r="34" spans="1:5" x14ac:dyDescent="0.3">
      <c r="A34" s="14">
        <f t="shared" si="1"/>
        <v>30</v>
      </c>
      <c r="B34" s="30" t="s">
        <v>20</v>
      </c>
      <c r="C34" s="31"/>
      <c r="D34" s="30"/>
      <c r="E34" s="12">
        <f t="shared" si="0"/>
        <v>0</v>
      </c>
    </row>
    <row r="35" spans="1:5" x14ac:dyDescent="0.3">
      <c r="A35" s="14">
        <f t="shared" si="1"/>
        <v>31</v>
      </c>
      <c r="B35" s="30" t="s">
        <v>20</v>
      </c>
      <c r="C35" s="31"/>
      <c r="D35" s="30"/>
      <c r="E35" s="12">
        <f t="shared" si="0"/>
        <v>0</v>
      </c>
    </row>
    <row r="36" spans="1:5" x14ac:dyDescent="0.3">
      <c r="A36" s="14">
        <f t="shared" si="1"/>
        <v>32</v>
      </c>
      <c r="B36" s="30" t="s">
        <v>20</v>
      </c>
      <c r="C36" s="31"/>
      <c r="D36" s="30"/>
      <c r="E36" s="12">
        <f t="shared" si="0"/>
        <v>0</v>
      </c>
    </row>
    <row r="37" spans="1:5" x14ac:dyDescent="0.3">
      <c r="A37" s="14">
        <f t="shared" si="1"/>
        <v>33</v>
      </c>
      <c r="B37" s="30" t="s">
        <v>20</v>
      </c>
      <c r="C37" s="31"/>
      <c r="D37" s="30"/>
      <c r="E37" s="12">
        <f t="shared" si="0"/>
        <v>0</v>
      </c>
    </row>
    <row r="38" spans="1:5" x14ac:dyDescent="0.3">
      <c r="A38" s="14">
        <f t="shared" si="1"/>
        <v>34</v>
      </c>
      <c r="B38" s="30" t="s">
        <v>20</v>
      </c>
      <c r="C38" s="31"/>
      <c r="D38" s="30"/>
      <c r="E38" s="12">
        <f t="shared" si="0"/>
        <v>0</v>
      </c>
    </row>
    <row r="39" spans="1:5" x14ac:dyDescent="0.3">
      <c r="A39" s="14">
        <f t="shared" si="1"/>
        <v>35</v>
      </c>
      <c r="B39" s="30" t="s">
        <v>20</v>
      </c>
      <c r="C39" s="31"/>
      <c r="D39" s="30"/>
      <c r="E39" s="12">
        <f t="shared" si="0"/>
        <v>0</v>
      </c>
    </row>
    <row r="40" spans="1:5" x14ac:dyDescent="0.3">
      <c r="A40" s="14">
        <f t="shared" si="1"/>
        <v>36</v>
      </c>
      <c r="B40" s="30" t="s">
        <v>20</v>
      </c>
      <c r="C40" s="31"/>
      <c r="D40" s="30"/>
      <c r="E40" s="12">
        <f t="shared" si="0"/>
        <v>0</v>
      </c>
    </row>
    <row r="41" spans="1:5" x14ac:dyDescent="0.3">
      <c r="A41" s="164" t="s">
        <v>21</v>
      </c>
      <c r="B41" s="165"/>
      <c r="C41" s="165"/>
      <c r="D41" s="165"/>
      <c r="E41" s="13">
        <f>SUM(E5:E40)</f>
        <v>100</v>
      </c>
    </row>
  </sheetData>
  <sheetProtection algorithmName="SHA-512" hashValue="4QaqFw2RwNGkBLHz8I3id2/nI++9sa73EFIMT291dDpX2QVDJ2j4gd+c18V8akE4qDXU4kz61T2/SzMleO6GdA==" saltValue="HMT72ujwqh8TuePa5Lwo8A==" spinCount="100000" sheet="1" objects="1" scenarios="1"/>
  <mergeCells count="3">
    <mergeCell ref="A1:E1"/>
    <mergeCell ref="A2:E2"/>
    <mergeCell ref="A41:D41"/>
  </mergeCells>
  <pageMargins left="0.7" right="0.7" top="0.75" bottom="0.75" header="0.3" footer="0.3"/>
  <pageSetup orientation="portrait" r:id="rId1"/>
  <headerFooter>
    <oddHeader>&amp;CU.S. DOT SOLICITATION FOR SMALL BUSINESS INNOVATION RESEARCH PROGRAM
APPENDIX C</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E43"/>
  <sheetViews>
    <sheetView view="pageLayout" zoomScaleNormal="100" workbookViewId="0">
      <selection activeCell="B6" sqref="B6"/>
    </sheetView>
  </sheetViews>
  <sheetFormatPr defaultRowHeight="14.4" x14ac:dyDescent="0.3"/>
  <cols>
    <col min="1" max="1" width="6.5546875" customWidth="1"/>
    <col min="2" max="2" width="32.5546875" customWidth="1"/>
    <col min="3" max="3" width="12.44140625" customWidth="1"/>
    <col min="4" max="4" width="10.109375" customWidth="1"/>
    <col min="5" max="5" width="20.44140625" customWidth="1"/>
  </cols>
  <sheetData>
    <row r="1" spans="1:5" ht="18" x14ac:dyDescent="0.35">
      <c r="A1" s="144" t="s">
        <v>24</v>
      </c>
      <c r="B1" s="163"/>
      <c r="C1" s="163"/>
      <c r="D1" s="163"/>
      <c r="E1" s="163"/>
    </row>
    <row r="2" spans="1:5" ht="15.6" x14ac:dyDescent="0.3">
      <c r="A2" s="146" t="s">
        <v>64</v>
      </c>
      <c r="B2" s="163"/>
      <c r="C2" s="163"/>
      <c r="D2" s="163"/>
      <c r="E2" s="163"/>
    </row>
    <row r="3" spans="1:5" s="48" customFormat="1" ht="15.6" x14ac:dyDescent="0.3">
      <c r="A3" s="49"/>
      <c r="B3" s="47"/>
      <c r="C3" s="47"/>
      <c r="D3" s="47"/>
      <c r="E3" s="47"/>
    </row>
    <row r="4" spans="1:5" ht="15.6" x14ac:dyDescent="0.3">
      <c r="A4" s="172" t="s">
        <v>25</v>
      </c>
      <c r="B4" s="173"/>
      <c r="C4" s="173"/>
      <c r="D4" s="173"/>
      <c r="E4" s="173"/>
    </row>
    <row r="5" spans="1:5" x14ac:dyDescent="0.3">
      <c r="A5" s="8"/>
      <c r="B5" s="14" t="s">
        <v>16</v>
      </c>
      <c r="C5" s="14" t="s">
        <v>17</v>
      </c>
      <c r="D5" s="14" t="s">
        <v>18</v>
      </c>
      <c r="E5" s="14" t="s">
        <v>19</v>
      </c>
    </row>
    <row r="6" spans="1:5" x14ac:dyDescent="0.3">
      <c r="A6" s="14">
        <v>1</v>
      </c>
      <c r="B6" s="30" t="s">
        <v>20</v>
      </c>
      <c r="C6" s="31"/>
      <c r="D6" s="30"/>
      <c r="E6" s="12">
        <f>D6*C6</f>
        <v>0</v>
      </c>
    </row>
    <row r="7" spans="1:5" x14ac:dyDescent="0.3">
      <c r="A7" s="14">
        <f>A6+1</f>
        <v>2</v>
      </c>
      <c r="B7" s="30" t="s">
        <v>20</v>
      </c>
      <c r="C7" s="31"/>
      <c r="D7" s="30"/>
      <c r="E7" s="12">
        <f t="shared" ref="E7:E25" si="0">D7*C7</f>
        <v>0</v>
      </c>
    </row>
    <row r="8" spans="1:5" x14ac:dyDescent="0.3">
      <c r="A8" s="14">
        <f t="shared" ref="A8:A25" si="1">A7+1</f>
        <v>3</v>
      </c>
      <c r="B8" s="30" t="s">
        <v>20</v>
      </c>
      <c r="C8" s="31"/>
      <c r="D8" s="30"/>
      <c r="E8" s="12">
        <f t="shared" si="0"/>
        <v>0</v>
      </c>
    </row>
    <row r="9" spans="1:5" x14ac:dyDescent="0.3">
      <c r="A9" s="14">
        <f t="shared" si="1"/>
        <v>4</v>
      </c>
      <c r="B9" s="30" t="s">
        <v>20</v>
      </c>
      <c r="C9" s="31"/>
      <c r="D9" s="30"/>
      <c r="E9" s="12">
        <f t="shared" si="0"/>
        <v>0</v>
      </c>
    </row>
    <row r="10" spans="1:5" x14ac:dyDescent="0.3">
      <c r="A10" s="14">
        <f t="shared" si="1"/>
        <v>5</v>
      </c>
      <c r="B10" s="30" t="s">
        <v>20</v>
      </c>
      <c r="C10" s="31"/>
      <c r="D10" s="30"/>
      <c r="E10" s="12">
        <f t="shared" si="0"/>
        <v>0</v>
      </c>
    </row>
    <row r="11" spans="1:5" x14ac:dyDescent="0.3">
      <c r="A11" s="14">
        <f t="shared" si="1"/>
        <v>6</v>
      </c>
      <c r="B11" s="30" t="s">
        <v>20</v>
      </c>
      <c r="C11" s="31"/>
      <c r="D11" s="30"/>
      <c r="E11" s="12">
        <f t="shared" si="0"/>
        <v>0</v>
      </c>
    </row>
    <row r="12" spans="1:5" x14ac:dyDescent="0.3">
      <c r="A12" s="14">
        <f t="shared" si="1"/>
        <v>7</v>
      </c>
      <c r="B12" s="30" t="s">
        <v>20</v>
      </c>
      <c r="C12" s="31"/>
      <c r="D12" s="30"/>
      <c r="E12" s="12">
        <f t="shared" si="0"/>
        <v>0</v>
      </c>
    </row>
    <row r="13" spans="1:5" x14ac:dyDescent="0.3">
      <c r="A13" s="14">
        <f t="shared" si="1"/>
        <v>8</v>
      </c>
      <c r="B13" s="30" t="s">
        <v>20</v>
      </c>
      <c r="C13" s="31"/>
      <c r="D13" s="30"/>
      <c r="E13" s="12">
        <f t="shared" si="0"/>
        <v>0</v>
      </c>
    </row>
    <row r="14" spans="1:5" x14ac:dyDescent="0.3">
      <c r="A14" s="14">
        <f t="shared" si="1"/>
        <v>9</v>
      </c>
      <c r="B14" s="30" t="s">
        <v>20</v>
      </c>
      <c r="C14" s="31"/>
      <c r="D14" s="30"/>
      <c r="E14" s="12">
        <f t="shared" si="0"/>
        <v>0</v>
      </c>
    </row>
    <row r="15" spans="1:5" x14ac:dyDescent="0.3">
      <c r="A15" s="14">
        <f t="shared" si="1"/>
        <v>10</v>
      </c>
      <c r="B15" s="30" t="s">
        <v>20</v>
      </c>
      <c r="C15" s="31"/>
      <c r="D15" s="30"/>
      <c r="E15" s="12">
        <f t="shared" si="0"/>
        <v>0</v>
      </c>
    </row>
    <row r="16" spans="1:5" x14ac:dyDescent="0.3">
      <c r="A16" s="14">
        <f t="shared" si="1"/>
        <v>11</v>
      </c>
      <c r="B16" s="30" t="s">
        <v>20</v>
      </c>
      <c r="C16" s="31"/>
      <c r="D16" s="30"/>
      <c r="E16" s="12">
        <f t="shared" si="0"/>
        <v>0</v>
      </c>
    </row>
    <row r="17" spans="1:5" x14ac:dyDescent="0.3">
      <c r="A17" s="14">
        <f t="shared" si="1"/>
        <v>12</v>
      </c>
      <c r="B17" s="30" t="s">
        <v>20</v>
      </c>
      <c r="C17" s="31"/>
      <c r="D17" s="30"/>
      <c r="E17" s="12">
        <f t="shared" si="0"/>
        <v>0</v>
      </c>
    </row>
    <row r="18" spans="1:5" x14ac:dyDescent="0.3">
      <c r="A18" s="14">
        <f t="shared" si="1"/>
        <v>13</v>
      </c>
      <c r="B18" s="30" t="s">
        <v>20</v>
      </c>
      <c r="C18" s="31"/>
      <c r="D18" s="30"/>
      <c r="E18" s="12">
        <f t="shared" si="0"/>
        <v>0</v>
      </c>
    </row>
    <row r="19" spans="1:5" x14ac:dyDescent="0.3">
      <c r="A19" s="14">
        <f t="shared" si="1"/>
        <v>14</v>
      </c>
      <c r="B19" s="30" t="s">
        <v>20</v>
      </c>
      <c r="C19" s="31"/>
      <c r="D19" s="30"/>
      <c r="E19" s="12">
        <f t="shared" si="0"/>
        <v>0</v>
      </c>
    </row>
    <row r="20" spans="1:5" x14ac:dyDescent="0.3">
      <c r="A20" s="14">
        <f t="shared" si="1"/>
        <v>15</v>
      </c>
      <c r="B20" s="30" t="s">
        <v>20</v>
      </c>
      <c r="C20" s="31"/>
      <c r="D20" s="30"/>
      <c r="E20" s="12">
        <f t="shared" si="0"/>
        <v>0</v>
      </c>
    </row>
    <row r="21" spans="1:5" x14ac:dyDescent="0.3">
      <c r="A21" s="14">
        <f t="shared" si="1"/>
        <v>16</v>
      </c>
      <c r="B21" s="30" t="s">
        <v>20</v>
      </c>
      <c r="C21" s="31"/>
      <c r="D21" s="30"/>
      <c r="E21" s="12">
        <f t="shared" si="0"/>
        <v>0</v>
      </c>
    </row>
    <row r="22" spans="1:5" x14ac:dyDescent="0.3">
      <c r="A22" s="14">
        <f t="shared" si="1"/>
        <v>17</v>
      </c>
      <c r="B22" s="30" t="s">
        <v>20</v>
      </c>
      <c r="C22" s="31"/>
      <c r="D22" s="30"/>
      <c r="E22" s="12">
        <f t="shared" si="0"/>
        <v>0</v>
      </c>
    </row>
    <row r="23" spans="1:5" x14ac:dyDescent="0.3">
      <c r="A23" s="14">
        <f t="shared" si="1"/>
        <v>18</v>
      </c>
      <c r="B23" s="30" t="s">
        <v>20</v>
      </c>
      <c r="C23" s="31"/>
      <c r="D23" s="30"/>
      <c r="E23" s="12">
        <f t="shared" si="0"/>
        <v>0</v>
      </c>
    </row>
    <row r="24" spans="1:5" x14ac:dyDescent="0.3">
      <c r="A24" s="14">
        <f t="shared" si="1"/>
        <v>19</v>
      </c>
      <c r="B24" s="30" t="s">
        <v>20</v>
      </c>
      <c r="C24" s="31"/>
      <c r="D24" s="30"/>
      <c r="E24" s="12">
        <f t="shared" si="0"/>
        <v>0</v>
      </c>
    </row>
    <row r="25" spans="1:5" x14ac:dyDescent="0.3">
      <c r="A25" s="14">
        <f t="shared" si="1"/>
        <v>20</v>
      </c>
      <c r="B25" s="30" t="s">
        <v>20</v>
      </c>
      <c r="C25" s="31"/>
      <c r="D25" s="30"/>
      <c r="E25" s="12">
        <f t="shared" si="0"/>
        <v>0</v>
      </c>
    </row>
    <row r="26" spans="1:5" x14ac:dyDescent="0.3">
      <c r="A26" s="164" t="s">
        <v>61</v>
      </c>
      <c r="B26" s="170"/>
      <c r="C26" s="170"/>
      <c r="D26" s="170"/>
      <c r="E26" s="12">
        <f>SUM(E6:E25)</f>
        <v>0</v>
      </c>
    </row>
    <row r="27" spans="1:5" x14ac:dyDescent="0.3">
      <c r="A27" s="168"/>
      <c r="B27" s="169"/>
      <c r="C27" s="169"/>
      <c r="D27" s="169"/>
      <c r="E27" s="169"/>
    </row>
    <row r="28" spans="1:5" ht="15.6" x14ac:dyDescent="0.3">
      <c r="A28" s="172" t="s">
        <v>26</v>
      </c>
      <c r="B28" s="173"/>
      <c r="C28" s="173"/>
      <c r="D28" s="173"/>
      <c r="E28" s="173"/>
    </row>
    <row r="29" spans="1:5" x14ac:dyDescent="0.3">
      <c r="A29" s="8"/>
      <c r="B29" s="164" t="s">
        <v>16</v>
      </c>
      <c r="C29" s="165"/>
      <c r="D29" s="165"/>
      <c r="E29" s="14" t="s">
        <v>19</v>
      </c>
    </row>
    <row r="30" spans="1:5" x14ac:dyDescent="0.3">
      <c r="A30" s="14">
        <v>1</v>
      </c>
      <c r="B30" s="166"/>
      <c r="C30" s="167"/>
      <c r="D30" s="167"/>
      <c r="E30" s="35">
        <v>0</v>
      </c>
    </row>
    <row r="31" spans="1:5" x14ac:dyDescent="0.3">
      <c r="A31" s="14">
        <f>A30+1</f>
        <v>2</v>
      </c>
      <c r="B31" s="166"/>
      <c r="C31" s="167"/>
      <c r="D31" s="167"/>
      <c r="E31" s="35">
        <v>0</v>
      </c>
    </row>
    <row r="32" spans="1:5" x14ac:dyDescent="0.3">
      <c r="A32" s="14">
        <f t="shared" ref="A32:A37" si="2">A31+1</f>
        <v>3</v>
      </c>
      <c r="B32" s="166"/>
      <c r="C32" s="167"/>
      <c r="D32" s="167"/>
      <c r="E32" s="35">
        <v>0</v>
      </c>
    </row>
    <row r="33" spans="1:5" x14ac:dyDescent="0.3">
      <c r="A33" s="14">
        <f t="shared" si="2"/>
        <v>4</v>
      </c>
      <c r="B33" s="166"/>
      <c r="C33" s="167"/>
      <c r="D33" s="167"/>
      <c r="E33" s="35">
        <v>0</v>
      </c>
    </row>
    <row r="34" spans="1:5" x14ac:dyDescent="0.3">
      <c r="A34" s="14">
        <f t="shared" si="2"/>
        <v>5</v>
      </c>
      <c r="B34" s="166"/>
      <c r="C34" s="167"/>
      <c r="D34" s="167"/>
      <c r="E34" s="35">
        <v>0</v>
      </c>
    </row>
    <row r="35" spans="1:5" x14ac:dyDescent="0.3">
      <c r="A35" s="14">
        <f t="shared" si="2"/>
        <v>6</v>
      </c>
      <c r="B35" s="166"/>
      <c r="C35" s="167"/>
      <c r="D35" s="167"/>
      <c r="E35" s="35">
        <v>0</v>
      </c>
    </row>
    <row r="36" spans="1:5" x14ac:dyDescent="0.3">
      <c r="A36" s="14">
        <f t="shared" si="2"/>
        <v>7</v>
      </c>
      <c r="B36" s="166"/>
      <c r="C36" s="167"/>
      <c r="D36" s="167"/>
      <c r="E36" s="35">
        <v>0</v>
      </c>
    </row>
    <row r="37" spans="1:5" x14ac:dyDescent="0.3">
      <c r="A37" s="14">
        <f t="shared" si="2"/>
        <v>8</v>
      </c>
      <c r="B37" s="166"/>
      <c r="C37" s="167"/>
      <c r="D37" s="167"/>
      <c r="E37" s="35">
        <v>0</v>
      </c>
    </row>
    <row r="38" spans="1:5" x14ac:dyDescent="0.3">
      <c r="A38" s="164" t="s">
        <v>36</v>
      </c>
      <c r="B38" s="170"/>
      <c r="C38" s="170"/>
      <c r="D38" s="170"/>
      <c r="E38" s="12">
        <f>SUM(E30:E37)</f>
        <v>0</v>
      </c>
    </row>
    <row r="39" spans="1:5" x14ac:dyDescent="0.3">
      <c r="A39" s="2"/>
      <c r="B39" s="1"/>
      <c r="C39" s="3"/>
      <c r="D39" s="1"/>
      <c r="E39" s="5"/>
    </row>
    <row r="40" spans="1:5" x14ac:dyDescent="0.3">
      <c r="A40" s="2"/>
      <c r="B40" s="1"/>
      <c r="C40" s="3"/>
      <c r="D40" s="1"/>
      <c r="E40" s="5"/>
    </row>
    <row r="41" spans="1:5" x14ac:dyDescent="0.3">
      <c r="A41" s="2"/>
      <c r="B41" s="1"/>
      <c r="C41" s="3"/>
      <c r="D41" s="1"/>
      <c r="E41" s="5"/>
    </row>
    <row r="42" spans="1:5" x14ac:dyDescent="0.3">
      <c r="A42" s="2"/>
      <c r="B42" s="1"/>
      <c r="C42" s="3"/>
      <c r="D42" s="1"/>
      <c r="E42" s="5"/>
    </row>
    <row r="43" spans="1:5" x14ac:dyDescent="0.3">
      <c r="A43" s="171"/>
      <c r="B43" s="163"/>
      <c r="C43" s="163"/>
      <c r="D43" s="163"/>
      <c r="E43" s="4"/>
    </row>
  </sheetData>
  <sheetProtection algorithmName="SHA-512" hashValue="WHv7AKk4xYV1MtnChn/BKmVlybtb+R/e6MCEwvDzsZ8amVmZVTSDlx5moJq8yI+GBKYdvqZ5bIlAx3aSOBMPTw==" saltValue="sVCZ97GUKJDPjmOwP004og==" spinCount="100000" sheet="1" objects="1" scenarios="1"/>
  <mergeCells count="17">
    <mergeCell ref="A43:D43"/>
    <mergeCell ref="A26:D26"/>
    <mergeCell ref="A4:E4"/>
    <mergeCell ref="A28:E28"/>
    <mergeCell ref="B29:D29"/>
    <mergeCell ref="B30:D30"/>
    <mergeCell ref="B31:D31"/>
    <mergeCell ref="B32:D32"/>
    <mergeCell ref="B33:D33"/>
    <mergeCell ref="B34:D34"/>
    <mergeCell ref="B35:D35"/>
    <mergeCell ref="B36:D36"/>
    <mergeCell ref="B37:D37"/>
    <mergeCell ref="A27:E27"/>
    <mergeCell ref="A38:D38"/>
    <mergeCell ref="A1:E1"/>
    <mergeCell ref="A2:E2"/>
  </mergeCells>
  <pageMargins left="0.7" right="0.7" top="0.75" bottom="0.75" header="0.3" footer="0.3"/>
  <pageSetup orientation="portrait" r:id="rId1"/>
  <headerFooter>
    <oddHeader>&amp;CU.S. DOT SOLICITATION FOR SMALL BUSINESS INNOVATION RESEARCH PROGRAM
APPENDIX C</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E45"/>
  <sheetViews>
    <sheetView view="pageLayout" zoomScaleNormal="100" workbookViewId="0">
      <selection activeCell="B6" sqref="B6"/>
    </sheetView>
  </sheetViews>
  <sheetFormatPr defaultRowHeight="14.4" x14ac:dyDescent="0.3"/>
  <cols>
    <col min="1" max="1" width="6.5546875" customWidth="1"/>
    <col min="2" max="2" width="32.5546875" customWidth="1"/>
    <col min="3" max="3" width="12.44140625" customWidth="1"/>
    <col min="4" max="4" width="10.109375" customWidth="1"/>
    <col min="5" max="5" width="20.44140625" customWidth="1"/>
  </cols>
  <sheetData>
    <row r="1" spans="1:5" ht="18" x14ac:dyDescent="0.35">
      <c r="A1" s="144" t="s">
        <v>31</v>
      </c>
      <c r="B1" s="163"/>
      <c r="C1" s="163"/>
      <c r="D1" s="163"/>
      <c r="E1" s="163"/>
    </row>
    <row r="2" spans="1:5" ht="15.6" x14ac:dyDescent="0.3">
      <c r="A2" s="146" t="s">
        <v>65</v>
      </c>
      <c r="B2" s="163"/>
      <c r="C2" s="163"/>
      <c r="D2" s="163"/>
      <c r="E2" s="163"/>
    </row>
    <row r="3" spans="1:5" s="48" customFormat="1" ht="15.6" x14ac:dyDescent="0.3">
      <c r="A3" s="49"/>
      <c r="B3" s="47"/>
      <c r="C3" s="47"/>
      <c r="D3" s="47"/>
      <c r="E3" s="47"/>
    </row>
    <row r="4" spans="1:5" ht="15.6" x14ac:dyDescent="0.3">
      <c r="A4" s="172" t="s">
        <v>32</v>
      </c>
      <c r="B4" s="173"/>
      <c r="C4" s="173"/>
      <c r="D4" s="173"/>
      <c r="E4" s="173"/>
    </row>
    <row r="5" spans="1:5" x14ac:dyDescent="0.3">
      <c r="A5" s="8"/>
      <c r="B5" s="14" t="s">
        <v>33</v>
      </c>
      <c r="C5" s="14" t="s">
        <v>17</v>
      </c>
      <c r="D5" s="14" t="s">
        <v>18</v>
      </c>
      <c r="E5" s="14" t="s">
        <v>19</v>
      </c>
    </row>
    <row r="6" spans="1:5" x14ac:dyDescent="0.3">
      <c r="A6" s="14">
        <v>1</v>
      </c>
      <c r="B6" s="30" t="s">
        <v>20</v>
      </c>
      <c r="C6" s="31"/>
      <c r="D6" s="30"/>
      <c r="E6" s="12">
        <f>D6*C6</f>
        <v>0</v>
      </c>
    </row>
    <row r="7" spans="1:5" x14ac:dyDescent="0.3">
      <c r="A7" s="14">
        <f>A6+1</f>
        <v>2</v>
      </c>
      <c r="B7" s="30" t="s">
        <v>20</v>
      </c>
      <c r="C7" s="31"/>
      <c r="D7" s="30"/>
      <c r="E7" s="12">
        <f t="shared" ref="E7:E25" si="0">D7*C7</f>
        <v>0</v>
      </c>
    </row>
    <row r="8" spans="1:5" x14ac:dyDescent="0.3">
      <c r="A8" s="14">
        <f t="shared" ref="A8:A25" si="1">A7+1</f>
        <v>3</v>
      </c>
      <c r="B8" s="30" t="s">
        <v>20</v>
      </c>
      <c r="C8" s="31"/>
      <c r="D8" s="30"/>
      <c r="E8" s="12">
        <f t="shared" si="0"/>
        <v>0</v>
      </c>
    </row>
    <row r="9" spans="1:5" x14ac:dyDescent="0.3">
      <c r="A9" s="14">
        <f t="shared" si="1"/>
        <v>4</v>
      </c>
      <c r="B9" s="30" t="s">
        <v>20</v>
      </c>
      <c r="C9" s="31"/>
      <c r="D9" s="30"/>
      <c r="E9" s="12">
        <f t="shared" si="0"/>
        <v>0</v>
      </c>
    </row>
    <row r="10" spans="1:5" x14ac:dyDescent="0.3">
      <c r="A10" s="14">
        <f t="shared" si="1"/>
        <v>5</v>
      </c>
      <c r="B10" s="30" t="s">
        <v>20</v>
      </c>
      <c r="C10" s="31"/>
      <c r="D10" s="30"/>
      <c r="E10" s="12">
        <f t="shared" si="0"/>
        <v>0</v>
      </c>
    </row>
    <row r="11" spans="1:5" x14ac:dyDescent="0.3">
      <c r="A11" s="14">
        <f t="shared" si="1"/>
        <v>6</v>
      </c>
      <c r="B11" s="30" t="s">
        <v>20</v>
      </c>
      <c r="C11" s="31"/>
      <c r="D11" s="30"/>
      <c r="E11" s="12">
        <f t="shared" si="0"/>
        <v>0</v>
      </c>
    </row>
    <row r="12" spans="1:5" x14ac:dyDescent="0.3">
      <c r="A12" s="14">
        <f t="shared" si="1"/>
        <v>7</v>
      </c>
      <c r="B12" s="30" t="s">
        <v>20</v>
      </c>
      <c r="C12" s="31"/>
      <c r="D12" s="30"/>
      <c r="E12" s="12">
        <f t="shared" si="0"/>
        <v>0</v>
      </c>
    </row>
    <row r="13" spans="1:5" x14ac:dyDescent="0.3">
      <c r="A13" s="14">
        <f t="shared" si="1"/>
        <v>8</v>
      </c>
      <c r="B13" s="30" t="s">
        <v>20</v>
      </c>
      <c r="C13" s="31"/>
      <c r="D13" s="30"/>
      <c r="E13" s="12">
        <f t="shared" si="0"/>
        <v>0</v>
      </c>
    </row>
    <row r="14" spans="1:5" x14ac:dyDescent="0.3">
      <c r="A14" s="14">
        <f t="shared" si="1"/>
        <v>9</v>
      </c>
      <c r="B14" s="30" t="s">
        <v>20</v>
      </c>
      <c r="C14" s="31"/>
      <c r="D14" s="30"/>
      <c r="E14" s="12">
        <f t="shared" si="0"/>
        <v>0</v>
      </c>
    </row>
    <row r="15" spans="1:5" x14ac:dyDescent="0.3">
      <c r="A15" s="14">
        <f t="shared" si="1"/>
        <v>10</v>
      </c>
      <c r="B15" s="30" t="s">
        <v>20</v>
      </c>
      <c r="C15" s="31"/>
      <c r="D15" s="30"/>
      <c r="E15" s="12">
        <f t="shared" si="0"/>
        <v>0</v>
      </c>
    </row>
    <row r="16" spans="1:5" x14ac:dyDescent="0.3">
      <c r="A16" s="14">
        <f t="shared" si="1"/>
        <v>11</v>
      </c>
      <c r="B16" s="30" t="s">
        <v>20</v>
      </c>
      <c r="C16" s="31"/>
      <c r="D16" s="30"/>
      <c r="E16" s="12">
        <f t="shared" si="0"/>
        <v>0</v>
      </c>
    </row>
    <row r="17" spans="1:5" x14ac:dyDescent="0.3">
      <c r="A17" s="14">
        <f t="shared" si="1"/>
        <v>12</v>
      </c>
      <c r="B17" s="30" t="s">
        <v>20</v>
      </c>
      <c r="C17" s="31"/>
      <c r="D17" s="30"/>
      <c r="E17" s="12">
        <f t="shared" si="0"/>
        <v>0</v>
      </c>
    </row>
    <row r="18" spans="1:5" x14ac:dyDescent="0.3">
      <c r="A18" s="14">
        <f t="shared" si="1"/>
        <v>13</v>
      </c>
      <c r="B18" s="30" t="s">
        <v>20</v>
      </c>
      <c r="C18" s="31"/>
      <c r="D18" s="30"/>
      <c r="E18" s="12">
        <f t="shared" si="0"/>
        <v>0</v>
      </c>
    </row>
    <row r="19" spans="1:5" x14ac:dyDescent="0.3">
      <c r="A19" s="14">
        <f t="shared" si="1"/>
        <v>14</v>
      </c>
      <c r="B19" s="30" t="s">
        <v>20</v>
      </c>
      <c r="C19" s="31"/>
      <c r="D19" s="30"/>
      <c r="E19" s="12">
        <f t="shared" si="0"/>
        <v>0</v>
      </c>
    </row>
    <row r="20" spans="1:5" x14ac:dyDescent="0.3">
      <c r="A20" s="14">
        <f t="shared" si="1"/>
        <v>15</v>
      </c>
      <c r="B20" s="30" t="s">
        <v>20</v>
      </c>
      <c r="C20" s="31"/>
      <c r="D20" s="30"/>
      <c r="E20" s="12">
        <f t="shared" si="0"/>
        <v>0</v>
      </c>
    </row>
    <row r="21" spans="1:5" x14ac:dyDescent="0.3">
      <c r="A21" s="14">
        <f t="shared" si="1"/>
        <v>16</v>
      </c>
      <c r="B21" s="30" t="s">
        <v>20</v>
      </c>
      <c r="C21" s="31"/>
      <c r="D21" s="30"/>
      <c r="E21" s="12">
        <f t="shared" si="0"/>
        <v>0</v>
      </c>
    </row>
    <row r="22" spans="1:5" x14ac:dyDescent="0.3">
      <c r="A22" s="14">
        <f t="shared" si="1"/>
        <v>17</v>
      </c>
      <c r="B22" s="30" t="s">
        <v>20</v>
      </c>
      <c r="C22" s="31"/>
      <c r="D22" s="30"/>
      <c r="E22" s="12">
        <f t="shared" si="0"/>
        <v>0</v>
      </c>
    </row>
    <row r="23" spans="1:5" x14ac:dyDescent="0.3">
      <c r="A23" s="14">
        <f t="shared" si="1"/>
        <v>18</v>
      </c>
      <c r="B23" s="30" t="s">
        <v>20</v>
      </c>
      <c r="C23" s="31"/>
      <c r="D23" s="30"/>
      <c r="E23" s="12">
        <f t="shared" si="0"/>
        <v>0</v>
      </c>
    </row>
    <row r="24" spans="1:5" x14ac:dyDescent="0.3">
      <c r="A24" s="14">
        <f t="shared" si="1"/>
        <v>19</v>
      </c>
      <c r="B24" s="30" t="s">
        <v>20</v>
      </c>
      <c r="C24" s="31"/>
      <c r="D24" s="30"/>
      <c r="E24" s="12">
        <f t="shared" si="0"/>
        <v>0</v>
      </c>
    </row>
    <row r="25" spans="1:5" x14ac:dyDescent="0.3">
      <c r="A25" s="14">
        <f t="shared" si="1"/>
        <v>20</v>
      </c>
      <c r="B25" s="30" t="s">
        <v>20</v>
      </c>
      <c r="C25" s="31"/>
      <c r="D25" s="30"/>
      <c r="E25" s="12">
        <f t="shared" si="0"/>
        <v>0</v>
      </c>
    </row>
    <row r="26" spans="1:5" x14ac:dyDescent="0.3">
      <c r="A26" s="164" t="s">
        <v>37</v>
      </c>
      <c r="B26" s="170"/>
      <c r="C26" s="170"/>
      <c r="D26" s="170"/>
      <c r="E26" s="12">
        <f>SUM(E6:E25)</f>
        <v>0</v>
      </c>
    </row>
    <row r="27" spans="1:5" x14ac:dyDescent="0.3">
      <c r="A27" s="7"/>
      <c r="B27" s="6"/>
      <c r="C27" s="6"/>
      <c r="D27" s="6"/>
      <c r="E27" s="5"/>
    </row>
    <row r="28" spans="1:5" ht="15.6" x14ac:dyDescent="0.3">
      <c r="A28" s="172" t="s">
        <v>34</v>
      </c>
      <c r="B28" s="173"/>
      <c r="C28" s="173"/>
      <c r="D28" s="173"/>
      <c r="E28" s="173"/>
    </row>
    <row r="29" spans="1:5" x14ac:dyDescent="0.3">
      <c r="A29" s="8"/>
      <c r="B29" s="14" t="s">
        <v>16</v>
      </c>
      <c r="C29" s="14" t="s">
        <v>17</v>
      </c>
      <c r="D29" s="14" t="s">
        <v>18</v>
      </c>
      <c r="E29" s="14" t="s">
        <v>19</v>
      </c>
    </row>
    <row r="30" spans="1:5" x14ac:dyDescent="0.3">
      <c r="A30" s="14">
        <v>1</v>
      </c>
      <c r="B30" s="32"/>
      <c r="C30" s="33"/>
      <c r="D30" s="32"/>
      <c r="E30" s="12">
        <f>D30*C30</f>
        <v>0</v>
      </c>
    </row>
    <row r="31" spans="1:5" x14ac:dyDescent="0.3">
      <c r="A31" s="14">
        <f>A30+1</f>
        <v>2</v>
      </c>
      <c r="B31" s="32"/>
      <c r="C31" s="33"/>
      <c r="D31" s="32"/>
      <c r="E31" s="12">
        <f t="shared" ref="E31:E44" si="2">D31*C31</f>
        <v>0</v>
      </c>
    </row>
    <row r="32" spans="1:5" x14ac:dyDescent="0.3">
      <c r="A32" s="14">
        <f t="shared" ref="A32:A37" si="3">A31+1</f>
        <v>3</v>
      </c>
      <c r="B32" s="32"/>
      <c r="C32" s="33"/>
      <c r="D32" s="32"/>
      <c r="E32" s="12">
        <f t="shared" si="2"/>
        <v>0</v>
      </c>
    </row>
    <row r="33" spans="1:5" x14ac:dyDescent="0.3">
      <c r="A33" s="14">
        <f t="shared" si="3"/>
        <v>4</v>
      </c>
      <c r="B33" s="32"/>
      <c r="C33" s="33"/>
      <c r="D33" s="32"/>
      <c r="E33" s="12">
        <f t="shared" si="2"/>
        <v>0</v>
      </c>
    </row>
    <row r="34" spans="1:5" x14ac:dyDescent="0.3">
      <c r="A34" s="14">
        <f t="shared" si="3"/>
        <v>5</v>
      </c>
      <c r="B34" s="32"/>
      <c r="C34" s="33"/>
      <c r="D34" s="32"/>
      <c r="E34" s="12">
        <f t="shared" si="2"/>
        <v>0</v>
      </c>
    </row>
    <row r="35" spans="1:5" x14ac:dyDescent="0.3">
      <c r="A35" s="14">
        <f t="shared" si="3"/>
        <v>6</v>
      </c>
      <c r="B35" s="32"/>
      <c r="C35" s="33"/>
      <c r="D35" s="32"/>
      <c r="E35" s="12">
        <f t="shared" si="2"/>
        <v>0</v>
      </c>
    </row>
    <row r="36" spans="1:5" x14ac:dyDescent="0.3">
      <c r="A36" s="14">
        <f t="shared" si="3"/>
        <v>7</v>
      </c>
      <c r="B36" s="32"/>
      <c r="C36" s="33"/>
      <c r="D36" s="32"/>
      <c r="E36" s="12">
        <f t="shared" si="2"/>
        <v>0</v>
      </c>
    </row>
    <row r="37" spans="1:5" x14ac:dyDescent="0.3">
      <c r="A37" s="14">
        <f t="shared" si="3"/>
        <v>8</v>
      </c>
      <c r="B37" s="32"/>
      <c r="C37" s="33"/>
      <c r="D37" s="32"/>
      <c r="E37" s="12">
        <f t="shared" si="2"/>
        <v>0</v>
      </c>
    </row>
    <row r="38" spans="1:5" x14ac:dyDescent="0.3">
      <c r="A38" s="14">
        <f t="shared" ref="A38:A44" si="4">A37+1</f>
        <v>9</v>
      </c>
      <c r="B38" s="32"/>
      <c r="C38" s="33"/>
      <c r="D38" s="32"/>
      <c r="E38" s="12">
        <f t="shared" si="2"/>
        <v>0</v>
      </c>
    </row>
    <row r="39" spans="1:5" x14ac:dyDescent="0.3">
      <c r="A39" s="14">
        <f t="shared" si="4"/>
        <v>10</v>
      </c>
      <c r="B39" s="32"/>
      <c r="C39" s="33"/>
      <c r="D39" s="32"/>
      <c r="E39" s="12">
        <f t="shared" si="2"/>
        <v>0</v>
      </c>
    </row>
    <row r="40" spans="1:5" x14ac:dyDescent="0.3">
      <c r="A40" s="14">
        <f t="shared" si="4"/>
        <v>11</v>
      </c>
      <c r="B40" s="32"/>
      <c r="C40" s="33"/>
      <c r="D40" s="32"/>
      <c r="E40" s="12">
        <f t="shared" si="2"/>
        <v>0</v>
      </c>
    </row>
    <row r="41" spans="1:5" x14ac:dyDescent="0.3">
      <c r="A41" s="14">
        <f t="shared" si="4"/>
        <v>12</v>
      </c>
      <c r="B41" s="32"/>
      <c r="C41" s="33"/>
      <c r="D41" s="32"/>
      <c r="E41" s="12">
        <f t="shared" si="2"/>
        <v>0</v>
      </c>
    </row>
    <row r="42" spans="1:5" x14ac:dyDescent="0.3">
      <c r="A42" s="14">
        <f t="shared" si="4"/>
        <v>13</v>
      </c>
      <c r="B42" s="32"/>
      <c r="C42" s="33"/>
      <c r="D42" s="32"/>
      <c r="E42" s="12">
        <f t="shared" si="2"/>
        <v>0</v>
      </c>
    </row>
    <row r="43" spans="1:5" x14ac:dyDescent="0.3">
      <c r="A43" s="14">
        <f t="shared" si="4"/>
        <v>14</v>
      </c>
      <c r="B43" s="32"/>
      <c r="C43" s="33"/>
      <c r="D43" s="32"/>
      <c r="E43" s="12">
        <f t="shared" si="2"/>
        <v>0</v>
      </c>
    </row>
    <row r="44" spans="1:5" x14ac:dyDescent="0.3">
      <c r="A44" s="14">
        <f t="shared" si="4"/>
        <v>15</v>
      </c>
      <c r="B44" s="32"/>
      <c r="C44" s="33"/>
      <c r="D44" s="32"/>
      <c r="E44" s="12">
        <f t="shared" si="2"/>
        <v>0</v>
      </c>
    </row>
    <row r="45" spans="1:5" x14ac:dyDescent="0.3">
      <c r="A45" s="164" t="s">
        <v>35</v>
      </c>
      <c r="B45" s="164"/>
      <c r="C45" s="164"/>
      <c r="D45" s="164"/>
      <c r="E45" s="13">
        <f>SUM(E30:E44)</f>
        <v>0</v>
      </c>
    </row>
  </sheetData>
  <sheetProtection algorithmName="SHA-512" hashValue="N5WGwkUqVzjjoVvRRsdX7lef5UcsH5bjIpS8Y5XGu+ZMLSA+IvR/LEESzdSy2ZnfUhqdvF9t9RvpzwqvnIFeQA==" saltValue="a4IeRy4jrpiaKdW2xVdJZA==" spinCount="100000" sheet="1" objects="1" scenarios="1"/>
  <mergeCells count="6">
    <mergeCell ref="A45:D45"/>
    <mergeCell ref="A1:E1"/>
    <mergeCell ref="A2:E2"/>
    <mergeCell ref="A4:E4"/>
    <mergeCell ref="A26:D26"/>
    <mergeCell ref="A28:E28"/>
  </mergeCells>
  <pageMargins left="0.7" right="0.7" top="0.75" bottom="0.75" header="0.3" footer="0.3"/>
  <pageSetup orientation="portrait" r:id="rId1"/>
  <headerFooter>
    <oddHeader>&amp;CU.S. DOT SOLICITATION FOR SMALL BUSINESS INNOVATION RESEARCH PROGRAM
APPENDIX C</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E45"/>
  <sheetViews>
    <sheetView view="pageLayout" zoomScaleNormal="100" workbookViewId="0">
      <selection activeCell="B6" sqref="B6:D6"/>
    </sheetView>
  </sheetViews>
  <sheetFormatPr defaultRowHeight="14.4" x14ac:dyDescent="0.3"/>
  <cols>
    <col min="1" max="1" width="6.5546875" customWidth="1"/>
    <col min="2" max="2" width="32.5546875" customWidth="1"/>
    <col min="3" max="3" width="12.44140625" customWidth="1"/>
    <col min="4" max="4" width="10.109375" customWidth="1"/>
    <col min="5" max="5" width="20.44140625" customWidth="1"/>
  </cols>
  <sheetData>
    <row r="1" spans="1:5" ht="18" x14ac:dyDescent="0.35">
      <c r="A1" s="144" t="s">
        <v>38</v>
      </c>
      <c r="B1" s="163"/>
      <c r="C1" s="163"/>
      <c r="D1" s="163"/>
      <c r="E1" s="163"/>
    </row>
    <row r="2" spans="1:5" ht="15.6" x14ac:dyDescent="0.3">
      <c r="A2" s="146" t="s">
        <v>66</v>
      </c>
      <c r="B2" s="163"/>
      <c r="C2" s="163"/>
      <c r="D2" s="163"/>
      <c r="E2" s="163"/>
    </row>
    <row r="3" spans="1:5" s="48" customFormat="1" ht="15.6" x14ac:dyDescent="0.3">
      <c r="A3" s="49"/>
      <c r="B3" s="47"/>
      <c r="C3" s="47"/>
      <c r="D3" s="47"/>
      <c r="E3" s="47"/>
    </row>
    <row r="4" spans="1:5" ht="15.6" x14ac:dyDescent="0.3">
      <c r="A4" s="172" t="s">
        <v>39</v>
      </c>
      <c r="B4" s="173"/>
      <c r="C4" s="173"/>
      <c r="D4" s="173"/>
      <c r="E4" s="173"/>
    </row>
    <row r="5" spans="1:5" x14ac:dyDescent="0.3">
      <c r="A5" s="8"/>
      <c r="B5" s="164" t="s">
        <v>40</v>
      </c>
      <c r="C5" s="165"/>
      <c r="D5" s="165"/>
      <c r="E5" s="14" t="s">
        <v>41</v>
      </c>
    </row>
    <row r="6" spans="1:5" x14ac:dyDescent="0.3">
      <c r="A6" s="14">
        <v>1</v>
      </c>
      <c r="B6" s="166" t="s">
        <v>163</v>
      </c>
      <c r="C6" s="167"/>
      <c r="D6" s="167"/>
      <c r="E6" s="31">
        <v>200</v>
      </c>
    </row>
    <row r="7" spans="1:5" x14ac:dyDescent="0.3">
      <c r="A7" s="14">
        <f>A6+1</f>
        <v>2</v>
      </c>
      <c r="B7" s="166" t="s">
        <v>164</v>
      </c>
      <c r="C7" s="167"/>
      <c r="D7" s="167"/>
      <c r="E7" s="31">
        <v>250</v>
      </c>
    </row>
    <row r="8" spans="1:5" x14ac:dyDescent="0.3">
      <c r="A8" s="14">
        <f t="shared" ref="A8:A25" si="0">A7+1</f>
        <v>3</v>
      </c>
      <c r="B8" s="166" t="s">
        <v>20</v>
      </c>
      <c r="C8" s="167"/>
      <c r="D8" s="167"/>
      <c r="E8" s="31"/>
    </row>
    <row r="9" spans="1:5" x14ac:dyDescent="0.3">
      <c r="A9" s="14">
        <f t="shared" si="0"/>
        <v>4</v>
      </c>
      <c r="B9" s="166" t="s">
        <v>20</v>
      </c>
      <c r="C9" s="167"/>
      <c r="D9" s="167"/>
      <c r="E9" s="31"/>
    </row>
    <row r="10" spans="1:5" x14ac:dyDescent="0.3">
      <c r="A10" s="14">
        <f t="shared" si="0"/>
        <v>5</v>
      </c>
      <c r="B10" s="166" t="s">
        <v>20</v>
      </c>
      <c r="C10" s="167"/>
      <c r="D10" s="167"/>
      <c r="E10" s="31"/>
    </row>
    <row r="11" spans="1:5" x14ac:dyDescent="0.3">
      <c r="A11" s="14">
        <f t="shared" si="0"/>
        <v>6</v>
      </c>
      <c r="B11" s="166" t="s">
        <v>20</v>
      </c>
      <c r="C11" s="167"/>
      <c r="D11" s="167"/>
      <c r="E11" s="31"/>
    </row>
    <row r="12" spans="1:5" x14ac:dyDescent="0.3">
      <c r="A12" s="14">
        <f t="shared" si="0"/>
        <v>7</v>
      </c>
      <c r="B12" s="166" t="s">
        <v>20</v>
      </c>
      <c r="C12" s="167"/>
      <c r="D12" s="167"/>
      <c r="E12" s="31"/>
    </row>
    <row r="13" spans="1:5" x14ac:dyDescent="0.3">
      <c r="A13" s="14">
        <f t="shared" si="0"/>
        <v>8</v>
      </c>
      <c r="B13" s="166" t="s">
        <v>20</v>
      </c>
      <c r="C13" s="167"/>
      <c r="D13" s="167"/>
      <c r="E13" s="31"/>
    </row>
    <row r="14" spans="1:5" x14ac:dyDescent="0.3">
      <c r="A14" s="14">
        <f t="shared" si="0"/>
        <v>9</v>
      </c>
      <c r="B14" s="166" t="s">
        <v>20</v>
      </c>
      <c r="C14" s="167"/>
      <c r="D14" s="167"/>
      <c r="E14" s="31"/>
    </row>
    <row r="15" spans="1:5" x14ac:dyDescent="0.3">
      <c r="A15" s="14">
        <f t="shared" si="0"/>
        <v>10</v>
      </c>
      <c r="B15" s="166" t="s">
        <v>20</v>
      </c>
      <c r="C15" s="167"/>
      <c r="D15" s="167"/>
      <c r="E15" s="31"/>
    </row>
    <row r="16" spans="1:5" x14ac:dyDescent="0.3">
      <c r="A16" s="14">
        <f t="shared" si="0"/>
        <v>11</v>
      </c>
      <c r="B16" s="166" t="s">
        <v>20</v>
      </c>
      <c r="C16" s="167"/>
      <c r="D16" s="167"/>
      <c r="E16" s="31"/>
    </row>
    <row r="17" spans="1:5" x14ac:dyDescent="0.3">
      <c r="A17" s="14">
        <f t="shared" si="0"/>
        <v>12</v>
      </c>
      <c r="B17" s="166" t="s">
        <v>20</v>
      </c>
      <c r="C17" s="167"/>
      <c r="D17" s="167"/>
      <c r="E17" s="31"/>
    </row>
    <row r="18" spans="1:5" x14ac:dyDescent="0.3">
      <c r="A18" s="14">
        <f t="shared" si="0"/>
        <v>13</v>
      </c>
      <c r="B18" s="166" t="s">
        <v>20</v>
      </c>
      <c r="C18" s="167"/>
      <c r="D18" s="167"/>
      <c r="E18" s="31"/>
    </row>
    <row r="19" spans="1:5" x14ac:dyDescent="0.3">
      <c r="A19" s="14">
        <f t="shared" si="0"/>
        <v>14</v>
      </c>
      <c r="B19" s="166" t="s">
        <v>20</v>
      </c>
      <c r="C19" s="167"/>
      <c r="D19" s="167"/>
      <c r="E19" s="31"/>
    </row>
    <row r="20" spans="1:5" x14ac:dyDescent="0.3">
      <c r="A20" s="14">
        <f t="shared" si="0"/>
        <v>15</v>
      </c>
      <c r="B20" s="166" t="s">
        <v>20</v>
      </c>
      <c r="C20" s="167"/>
      <c r="D20" s="167"/>
      <c r="E20" s="31"/>
    </row>
    <row r="21" spans="1:5" x14ac:dyDescent="0.3">
      <c r="A21" s="14">
        <f t="shared" si="0"/>
        <v>16</v>
      </c>
      <c r="B21" s="166" t="s">
        <v>20</v>
      </c>
      <c r="C21" s="167"/>
      <c r="D21" s="167"/>
      <c r="E21" s="31"/>
    </row>
    <row r="22" spans="1:5" x14ac:dyDescent="0.3">
      <c r="A22" s="14">
        <f t="shared" si="0"/>
        <v>17</v>
      </c>
      <c r="B22" s="166" t="s">
        <v>20</v>
      </c>
      <c r="C22" s="167"/>
      <c r="D22" s="167"/>
      <c r="E22" s="31"/>
    </row>
    <row r="23" spans="1:5" x14ac:dyDescent="0.3">
      <c r="A23" s="14">
        <f t="shared" si="0"/>
        <v>18</v>
      </c>
      <c r="B23" s="166" t="s">
        <v>20</v>
      </c>
      <c r="C23" s="167"/>
      <c r="D23" s="167"/>
      <c r="E23" s="31"/>
    </row>
    <row r="24" spans="1:5" x14ac:dyDescent="0.3">
      <c r="A24" s="14">
        <f t="shared" si="0"/>
        <v>19</v>
      </c>
      <c r="B24" s="166" t="s">
        <v>20</v>
      </c>
      <c r="C24" s="167"/>
      <c r="D24" s="167"/>
      <c r="E24" s="31"/>
    </row>
    <row r="25" spans="1:5" x14ac:dyDescent="0.3">
      <c r="A25" s="14">
        <f t="shared" si="0"/>
        <v>20</v>
      </c>
      <c r="B25" s="166" t="s">
        <v>20</v>
      </c>
      <c r="C25" s="167"/>
      <c r="D25" s="167"/>
      <c r="E25" s="31"/>
    </row>
    <row r="26" spans="1:5" x14ac:dyDescent="0.3">
      <c r="A26" s="164" t="s">
        <v>55</v>
      </c>
      <c r="B26" s="170"/>
      <c r="C26" s="170"/>
      <c r="D26" s="170"/>
      <c r="E26" s="12">
        <f>SUM(E6:E25)</f>
        <v>450</v>
      </c>
    </row>
    <row r="27" spans="1:5" x14ac:dyDescent="0.3">
      <c r="A27" s="15"/>
      <c r="B27" s="16"/>
      <c r="C27" s="16"/>
      <c r="D27" s="16"/>
      <c r="E27" s="17"/>
    </row>
    <row r="28" spans="1:5" ht="15.6" x14ac:dyDescent="0.3">
      <c r="A28" s="172" t="s">
        <v>42</v>
      </c>
      <c r="B28" s="173"/>
      <c r="C28" s="173"/>
      <c r="D28" s="173"/>
      <c r="E28" s="173"/>
    </row>
    <row r="29" spans="1:5" x14ac:dyDescent="0.3">
      <c r="A29" s="8"/>
      <c r="B29" s="14" t="s">
        <v>40</v>
      </c>
      <c r="C29" s="14" t="s">
        <v>57</v>
      </c>
      <c r="D29" s="14" t="s">
        <v>18</v>
      </c>
      <c r="E29" s="14" t="s">
        <v>19</v>
      </c>
    </row>
    <row r="30" spans="1:5" x14ac:dyDescent="0.3">
      <c r="A30" s="14">
        <v>1</v>
      </c>
      <c r="B30" s="34" t="s">
        <v>165</v>
      </c>
      <c r="C30" s="33">
        <v>100</v>
      </c>
      <c r="D30" s="34">
        <v>250</v>
      </c>
      <c r="E30" s="12">
        <f>D30*C30</f>
        <v>25000</v>
      </c>
    </row>
    <row r="31" spans="1:5" x14ac:dyDescent="0.3">
      <c r="A31" s="14">
        <f>A30+1</f>
        <v>2</v>
      </c>
      <c r="B31" s="34" t="s">
        <v>166</v>
      </c>
      <c r="C31" s="33">
        <v>100</v>
      </c>
      <c r="D31" s="34">
        <v>175</v>
      </c>
      <c r="E31" s="12">
        <f t="shared" ref="E31:E44" si="1">D31*C31</f>
        <v>17500</v>
      </c>
    </row>
    <row r="32" spans="1:5" x14ac:dyDescent="0.3">
      <c r="A32" s="14">
        <f t="shared" ref="A32:A44" si="2">A31+1</f>
        <v>3</v>
      </c>
      <c r="B32" s="34"/>
      <c r="C32" s="33"/>
      <c r="D32" s="34"/>
      <c r="E32" s="12">
        <f t="shared" si="1"/>
        <v>0</v>
      </c>
    </row>
    <row r="33" spans="1:5" x14ac:dyDescent="0.3">
      <c r="A33" s="14">
        <f t="shared" si="2"/>
        <v>4</v>
      </c>
      <c r="B33" s="34"/>
      <c r="C33" s="33"/>
      <c r="D33" s="34"/>
      <c r="E33" s="12">
        <f t="shared" si="1"/>
        <v>0</v>
      </c>
    </row>
    <row r="34" spans="1:5" x14ac:dyDescent="0.3">
      <c r="A34" s="14">
        <f t="shared" si="2"/>
        <v>5</v>
      </c>
      <c r="B34" s="34"/>
      <c r="C34" s="33"/>
      <c r="D34" s="34"/>
      <c r="E34" s="12">
        <f t="shared" si="1"/>
        <v>0</v>
      </c>
    </row>
    <row r="35" spans="1:5" x14ac:dyDescent="0.3">
      <c r="A35" s="14">
        <f t="shared" si="2"/>
        <v>6</v>
      </c>
      <c r="B35" s="34"/>
      <c r="C35" s="33"/>
      <c r="D35" s="34"/>
      <c r="E35" s="12">
        <f t="shared" si="1"/>
        <v>0</v>
      </c>
    </row>
    <row r="36" spans="1:5" x14ac:dyDescent="0.3">
      <c r="A36" s="14">
        <f t="shared" si="2"/>
        <v>7</v>
      </c>
      <c r="B36" s="34"/>
      <c r="C36" s="33"/>
      <c r="D36" s="34"/>
      <c r="E36" s="12">
        <f t="shared" si="1"/>
        <v>0</v>
      </c>
    </row>
    <row r="37" spans="1:5" x14ac:dyDescent="0.3">
      <c r="A37" s="14">
        <f t="shared" si="2"/>
        <v>8</v>
      </c>
      <c r="B37" s="34"/>
      <c r="C37" s="33"/>
      <c r="D37" s="34"/>
      <c r="E37" s="12">
        <f t="shared" si="1"/>
        <v>0</v>
      </c>
    </row>
    <row r="38" spans="1:5" x14ac:dyDescent="0.3">
      <c r="A38" s="14">
        <f t="shared" si="2"/>
        <v>9</v>
      </c>
      <c r="B38" s="34"/>
      <c r="C38" s="33"/>
      <c r="D38" s="34"/>
      <c r="E38" s="12">
        <f t="shared" si="1"/>
        <v>0</v>
      </c>
    </row>
    <row r="39" spans="1:5" x14ac:dyDescent="0.3">
      <c r="A39" s="14">
        <f t="shared" si="2"/>
        <v>10</v>
      </c>
      <c r="B39" s="34"/>
      <c r="C39" s="33"/>
      <c r="D39" s="34"/>
      <c r="E39" s="12">
        <f t="shared" si="1"/>
        <v>0</v>
      </c>
    </row>
    <row r="40" spans="1:5" x14ac:dyDescent="0.3">
      <c r="A40" s="14">
        <f t="shared" si="2"/>
        <v>11</v>
      </c>
      <c r="B40" s="34"/>
      <c r="C40" s="33"/>
      <c r="D40" s="34"/>
      <c r="E40" s="12">
        <f t="shared" si="1"/>
        <v>0</v>
      </c>
    </row>
    <row r="41" spans="1:5" x14ac:dyDescent="0.3">
      <c r="A41" s="14">
        <f t="shared" si="2"/>
        <v>12</v>
      </c>
      <c r="B41" s="34"/>
      <c r="C41" s="33"/>
      <c r="D41" s="34"/>
      <c r="E41" s="12">
        <f t="shared" si="1"/>
        <v>0</v>
      </c>
    </row>
    <row r="42" spans="1:5" x14ac:dyDescent="0.3">
      <c r="A42" s="14">
        <f t="shared" si="2"/>
        <v>13</v>
      </c>
      <c r="B42" s="34"/>
      <c r="C42" s="33"/>
      <c r="D42" s="34"/>
      <c r="E42" s="12">
        <f t="shared" si="1"/>
        <v>0</v>
      </c>
    </row>
    <row r="43" spans="1:5" x14ac:dyDescent="0.3">
      <c r="A43" s="14">
        <f t="shared" si="2"/>
        <v>14</v>
      </c>
      <c r="B43" s="34"/>
      <c r="C43" s="33"/>
      <c r="D43" s="34"/>
      <c r="E43" s="12">
        <f t="shared" si="1"/>
        <v>0</v>
      </c>
    </row>
    <row r="44" spans="1:5" x14ac:dyDescent="0.3">
      <c r="A44" s="14">
        <f t="shared" si="2"/>
        <v>15</v>
      </c>
      <c r="B44" s="34"/>
      <c r="C44" s="33"/>
      <c r="D44" s="34"/>
      <c r="E44" s="12">
        <f t="shared" si="1"/>
        <v>0</v>
      </c>
    </row>
    <row r="45" spans="1:5" x14ac:dyDescent="0.3">
      <c r="A45" s="164" t="s">
        <v>43</v>
      </c>
      <c r="B45" s="164"/>
      <c r="C45" s="164"/>
      <c r="D45" s="164"/>
      <c r="E45" s="13">
        <f>SUM(E30:E44)</f>
        <v>42500</v>
      </c>
    </row>
  </sheetData>
  <sheetProtection algorithmName="SHA-512" hashValue="EVSciLYmGDhVwBVUor0lWwlv3jFUX60OEjBB33WWmqlchLsI4P3qi7eNrQG4Zbdlat59bnMrsrtDbqT0BnEt1A==" saltValue="7fTcuPZrkAsp1L4gdy/oTg==" spinCount="100000" sheet="1" objects="1" scenarios="1"/>
  <mergeCells count="27">
    <mergeCell ref="A1:E1"/>
    <mergeCell ref="A2:E2"/>
    <mergeCell ref="A4:E4"/>
    <mergeCell ref="A26:D26"/>
    <mergeCell ref="A28:E28"/>
    <mergeCell ref="B20:D20"/>
    <mergeCell ref="B9:D9"/>
    <mergeCell ref="B10:D10"/>
    <mergeCell ref="B11:D11"/>
    <mergeCell ref="B12:D12"/>
    <mergeCell ref="B13:D13"/>
    <mergeCell ref="B14:D14"/>
    <mergeCell ref="B15:D15"/>
    <mergeCell ref="B16:D16"/>
    <mergeCell ref="B17:D17"/>
    <mergeCell ref="B18:D18"/>
    <mergeCell ref="A45:D45"/>
    <mergeCell ref="B5:D5"/>
    <mergeCell ref="B6:D6"/>
    <mergeCell ref="B7:D7"/>
    <mergeCell ref="B8:D8"/>
    <mergeCell ref="B19:D19"/>
    <mergeCell ref="B21:D21"/>
    <mergeCell ref="B22:D22"/>
    <mergeCell ref="B23:D23"/>
    <mergeCell ref="B24:D24"/>
    <mergeCell ref="B25:D25"/>
  </mergeCells>
  <pageMargins left="0.7" right="0.7" top="0.75" bottom="0.75" header="0.3" footer="0.3"/>
  <pageSetup orientation="portrait" r:id="rId1"/>
  <headerFooter>
    <oddHeader>&amp;CU.S. DOT SOLICITATION FOR SMALL BUSINESS INNOVATION RESEARCH PROGRAM
APPENDIX C</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E59"/>
  <sheetViews>
    <sheetView workbookViewId="0">
      <selection activeCell="C4" sqref="C4:E4"/>
    </sheetView>
  </sheetViews>
  <sheetFormatPr defaultRowHeight="14.4" x14ac:dyDescent="0.3"/>
  <cols>
    <col min="1" max="1" width="5.44140625" style="48" customWidth="1"/>
    <col min="2" max="2" width="24.44140625" style="48" customWidth="1"/>
    <col min="3" max="3" width="17" style="48" customWidth="1"/>
    <col min="4" max="4" width="18.6640625" style="48" customWidth="1"/>
    <col min="5" max="5" width="15.33203125" style="23" customWidth="1"/>
    <col min="6" max="6" width="11.33203125" style="48" customWidth="1"/>
    <col min="7" max="16384" width="8.88671875" style="48"/>
  </cols>
  <sheetData>
    <row r="1" spans="2:5" ht="18" x14ac:dyDescent="0.35">
      <c r="B1" s="144" t="s">
        <v>60</v>
      </c>
      <c r="C1" s="144"/>
      <c r="D1" s="144"/>
      <c r="E1" s="144"/>
    </row>
    <row r="2" spans="2:5" ht="16.2" thickBot="1" x14ac:dyDescent="0.35">
      <c r="B2" s="175" t="s">
        <v>131</v>
      </c>
      <c r="C2" s="175"/>
      <c r="D2" s="175"/>
      <c r="E2" s="175"/>
    </row>
    <row r="3" spans="2:5" x14ac:dyDescent="0.3">
      <c r="B3" s="58" t="s">
        <v>108</v>
      </c>
      <c r="C3" s="59"/>
      <c r="D3" s="59"/>
      <c r="E3" s="60"/>
    </row>
    <row r="4" spans="2:5" x14ac:dyDescent="0.3">
      <c r="B4" s="20" t="s">
        <v>54</v>
      </c>
      <c r="C4" s="167" t="s">
        <v>169</v>
      </c>
      <c r="D4" s="176"/>
      <c r="E4" s="177"/>
    </row>
    <row r="5" spans="2:5" x14ac:dyDescent="0.3">
      <c r="B5" s="20" t="s">
        <v>105</v>
      </c>
      <c r="C5" s="53">
        <v>3</v>
      </c>
      <c r="D5" s="54"/>
      <c r="E5" s="61"/>
    </row>
    <row r="6" spans="2:5" x14ac:dyDescent="0.3">
      <c r="B6" s="20" t="s">
        <v>104</v>
      </c>
      <c r="C6" s="8" t="s">
        <v>103</v>
      </c>
      <c r="D6" s="8" t="s">
        <v>102</v>
      </c>
      <c r="E6" s="21"/>
    </row>
    <row r="7" spans="2:5" x14ac:dyDescent="0.3">
      <c r="B7" s="62">
        <v>2</v>
      </c>
      <c r="C7" s="38">
        <v>250</v>
      </c>
      <c r="D7" s="56"/>
      <c r="E7" s="63">
        <f>C7*B7+D7*B7</f>
        <v>500</v>
      </c>
    </row>
    <row r="8" spans="2:5" x14ac:dyDescent="0.3">
      <c r="B8" s="24" t="s">
        <v>110</v>
      </c>
      <c r="C8" s="38">
        <v>102</v>
      </c>
      <c r="D8" s="57">
        <f>C5-1</f>
        <v>2</v>
      </c>
      <c r="E8" s="64">
        <f>D8*C8</f>
        <v>204</v>
      </c>
    </row>
    <row r="9" spans="2:5" x14ac:dyDescent="0.3">
      <c r="B9" s="20" t="s">
        <v>111</v>
      </c>
      <c r="C9" s="38">
        <v>52</v>
      </c>
      <c r="D9" s="28">
        <f>IF(C5&gt;2,C5-2,0 )</f>
        <v>1</v>
      </c>
      <c r="E9" s="26">
        <f>D9*C9</f>
        <v>52</v>
      </c>
    </row>
    <row r="10" spans="2:5" x14ac:dyDescent="0.3">
      <c r="B10" s="24" t="s">
        <v>112</v>
      </c>
      <c r="C10" s="27">
        <f>0.75*C9</f>
        <v>39</v>
      </c>
      <c r="D10" s="28">
        <f>IF(C5&gt;1,2,1 )</f>
        <v>2</v>
      </c>
      <c r="E10" s="26">
        <f>D10*C10</f>
        <v>78</v>
      </c>
    </row>
    <row r="11" spans="2:5" x14ac:dyDescent="0.3">
      <c r="B11" s="20" t="s">
        <v>113</v>
      </c>
      <c r="C11" s="178"/>
      <c r="D11" s="179"/>
      <c r="E11" s="21">
        <f>(E8+E9+E10)*B7</f>
        <v>668</v>
      </c>
    </row>
    <row r="12" spans="2:5" x14ac:dyDescent="0.3">
      <c r="B12" s="180" t="s">
        <v>114</v>
      </c>
      <c r="C12" s="170"/>
      <c r="D12" s="8"/>
      <c r="E12" s="64"/>
    </row>
    <row r="13" spans="2:5" x14ac:dyDescent="0.3">
      <c r="B13" s="174" t="s">
        <v>167</v>
      </c>
      <c r="C13" s="166"/>
      <c r="D13" s="166"/>
      <c r="E13" s="36">
        <v>44</v>
      </c>
    </row>
    <row r="14" spans="2:5" x14ac:dyDescent="0.3">
      <c r="B14" s="174" t="s">
        <v>168</v>
      </c>
      <c r="C14" s="166"/>
      <c r="D14" s="166"/>
      <c r="E14" s="36">
        <v>20</v>
      </c>
    </row>
    <row r="15" spans="2:5" ht="15" thickBot="1" x14ac:dyDescent="0.35">
      <c r="B15" s="65" t="s">
        <v>144</v>
      </c>
      <c r="C15" s="66"/>
      <c r="D15" s="67"/>
      <c r="E15" s="68">
        <f>E7+E11+E13+E14</f>
        <v>1232</v>
      </c>
    </row>
    <row r="16" spans="2:5" ht="15" thickBot="1" x14ac:dyDescent="0.35">
      <c r="B16" s="69"/>
      <c r="C16" s="51"/>
      <c r="D16" s="52"/>
      <c r="E16" s="70"/>
    </row>
    <row r="17" spans="2:5" x14ac:dyDescent="0.3">
      <c r="B17" s="58" t="s">
        <v>106</v>
      </c>
      <c r="C17" s="59"/>
      <c r="D17" s="59"/>
      <c r="E17" s="60"/>
    </row>
    <row r="18" spans="2:5" x14ac:dyDescent="0.3">
      <c r="B18" s="20" t="s">
        <v>54</v>
      </c>
      <c r="C18" s="167"/>
      <c r="D18" s="176"/>
      <c r="E18" s="177"/>
    </row>
    <row r="19" spans="2:5" x14ac:dyDescent="0.3">
      <c r="B19" s="20" t="s">
        <v>105</v>
      </c>
      <c r="C19" s="56"/>
      <c r="D19" s="54"/>
      <c r="E19" s="61"/>
    </row>
    <row r="20" spans="2:5" x14ac:dyDescent="0.3">
      <c r="B20" s="20" t="s">
        <v>104</v>
      </c>
      <c r="C20" s="8" t="s">
        <v>103</v>
      </c>
      <c r="D20" s="8" t="s">
        <v>102</v>
      </c>
      <c r="E20" s="21"/>
    </row>
    <row r="21" spans="2:5" x14ac:dyDescent="0.3">
      <c r="B21" s="71"/>
      <c r="C21" s="38"/>
      <c r="D21" s="56"/>
      <c r="E21" s="63">
        <f>C21*B21+D21*B21</f>
        <v>0</v>
      </c>
    </row>
    <row r="22" spans="2:5" x14ac:dyDescent="0.3">
      <c r="B22" s="24" t="s">
        <v>110</v>
      </c>
      <c r="C22" s="38"/>
      <c r="D22" s="55">
        <f>C19-1</f>
        <v>-1</v>
      </c>
      <c r="E22" s="64">
        <f>D22*C22</f>
        <v>0</v>
      </c>
    </row>
    <row r="23" spans="2:5" x14ac:dyDescent="0.3">
      <c r="B23" s="20" t="s">
        <v>111</v>
      </c>
      <c r="C23" s="38"/>
      <c r="D23" s="25">
        <f>IF(C19&gt;2,C19-2,0 )</f>
        <v>0</v>
      </c>
      <c r="E23" s="26">
        <f>D23*C23</f>
        <v>0</v>
      </c>
    </row>
    <row r="24" spans="2:5" x14ac:dyDescent="0.3">
      <c r="B24" s="24" t="s">
        <v>112</v>
      </c>
      <c r="C24" s="27">
        <f>0.75*C23</f>
        <v>0</v>
      </c>
      <c r="D24" s="25">
        <f>IF(C19&gt;1,2,1 )</f>
        <v>1</v>
      </c>
      <c r="E24" s="26">
        <f>D24*C24</f>
        <v>0</v>
      </c>
    </row>
    <row r="25" spans="2:5" x14ac:dyDescent="0.3">
      <c r="B25" s="20" t="s">
        <v>113</v>
      </c>
      <c r="C25" s="178"/>
      <c r="D25" s="179"/>
      <c r="E25" s="21">
        <f>(E22+E23+E24)*B21</f>
        <v>0</v>
      </c>
    </row>
    <row r="26" spans="2:5" x14ac:dyDescent="0.3">
      <c r="B26" s="180" t="s">
        <v>115</v>
      </c>
      <c r="C26" s="170"/>
      <c r="D26" s="8"/>
      <c r="E26" s="64"/>
    </row>
    <row r="27" spans="2:5" x14ac:dyDescent="0.3">
      <c r="B27" s="174"/>
      <c r="C27" s="166"/>
      <c r="D27" s="166"/>
      <c r="E27" s="36">
        <v>0</v>
      </c>
    </row>
    <row r="28" spans="2:5" x14ac:dyDescent="0.3">
      <c r="B28" s="174"/>
      <c r="C28" s="166"/>
      <c r="D28" s="166"/>
      <c r="E28" s="37">
        <v>0</v>
      </c>
    </row>
    <row r="29" spans="2:5" ht="15" thickBot="1" x14ac:dyDescent="0.35">
      <c r="B29" s="65" t="s">
        <v>145</v>
      </c>
      <c r="C29" s="66"/>
      <c r="D29" s="67"/>
      <c r="E29" s="68">
        <f>E21+E25+E27+E28</f>
        <v>0</v>
      </c>
    </row>
    <row r="30" spans="2:5" ht="15" thickBot="1" x14ac:dyDescent="0.35">
      <c r="B30" s="69"/>
      <c r="C30" s="51"/>
      <c r="D30" s="52"/>
      <c r="E30" s="70"/>
    </row>
    <row r="31" spans="2:5" x14ac:dyDescent="0.3">
      <c r="B31" s="58" t="s">
        <v>107</v>
      </c>
      <c r="C31" s="59"/>
      <c r="D31" s="59"/>
      <c r="E31" s="60"/>
    </row>
    <row r="32" spans="2:5" x14ac:dyDescent="0.3">
      <c r="B32" s="20" t="s">
        <v>54</v>
      </c>
      <c r="C32" s="167"/>
      <c r="D32" s="176"/>
      <c r="E32" s="177"/>
    </row>
    <row r="33" spans="2:5" x14ac:dyDescent="0.3">
      <c r="B33" s="20" t="s">
        <v>105</v>
      </c>
      <c r="C33" s="56"/>
      <c r="D33" s="54"/>
      <c r="E33" s="61"/>
    </row>
    <row r="34" spans="2:5" x14ac:dyDescent="0.3">
      <c r="B34" s="20" t="s">
        <v>104</v>
      </c>
      <c r="C34" s="8" t="s">
        <v>103</v>
      </c>
      <c r="D34" s="8" t="s">
        <v>102</v>
      </c>
      <c r="E34" s="21"/>
    </row>
    <row r="35" spans="2:5" x14ac:dyDescent="0.3">
      <c r="B35" s="71"/>
      <c r="C35" s="38"/>
      <c r="D35" s="56"/>
      <c r="E35" s="63">
        <f>C35*B35+D35*B35</f>
        <v>0</v>
      </c>
    </row>
    <row r="36" spans="2:5" x14ac:dyDescent="0.3">
      <c r="B36" s="24" t="s">
        <v>110</v>
      </c>
      <c r="C36" s="38"/>
      <c r="D36" s="55">
        <f>C33-1</f>
        <v>-1</v>
      </c>
      <c r="E36" s="64">
        <f>D36*C36</f>
        <v>0</v>
      </c>
    </row>
    <row r="37" spans="2:5" x14ac:dyDescent="0.3">
      <c r="B37" s="20" t="s">
        <v>111</v>
      </c>
      <c r="C37" s="38"/>
      <c r="D37" s="25">
        <f>IF(C33&gt;2,C33-2,0 )</f>
        <v>0</v>
      </c>
      <c r="E37" s="26">
        <f>D37*C37</f>
        <v>0</v>
      </c>
    </row>
    <row r="38" spans="2:5" x14ac:dyDescent="0.3">
      <c r="B38" s="24" t="s">
        <v>112</v>
      </c>
      <c r="C38" s="27">
        <f>0.75*C37</f>
        <v>0</v>
      </c>
      <c r="D38" s="25">
        <f>IF(C33&gt;1,2,1 )</f>
        <v>1</v>
      </c>
      <c r="E38" s="26">
        <f>D38*C38</f>
        <v>0</v>
      </c>
    </row>
    <row r="39" spans="2:5" x14ac:dyDescent="0.3">
      <c r="B39" s="20" t="s">
        <v>113</v>
      </c>
      <c r="C39" s="178"/>
      <c r="D39" s="179"/>
      <c r="E39" s="21">
        <f>(E36+E37+E38)*B35</f>
        <v>0</v>
      </c>
    </row>
    <row r="40" spans="2:5" x14ac:dyDescent="0.3">
      <c r="B40" s="180" t="s">
        <v>114</v>
      </c>
      <c r="C40" s="170"/>
      <c r="D40" s="8"/>
      <c r="E40" s="64"/>
    </row>
    <row r="41" spans="2:5" x14ac:dyDescent="0.3">
      <c r="B41" s="174"/>
      <c r="C41" s="166"/>
      <c r="D41" s="166"/>
      <c r="E41" s="36">
        <v>0</v>
      </c>
    </row>
    <row r="42" spans="2:5" x14ac:dyDescent="0.3">
      <c r="B42" s="174"/>
      <c r="C42" s="166"/>
      <c r="D42" s="166"/>
      <c r="E42" s="36">
        <v>0</v>
      </c>
    </row>
    <row r="43" spans="2:5" ht="15" thickBot="1" x14ac:dyDescent="0.35">
      <c r="B43" s="65" t="s">
        <v>146</v>
      </c>
      <c r="C43" s="66"/>
      <c r="D43" s="67"/>
      <c r="E43" s="68">
        <f>E35+E39+E41+E42</f>
        <v>0</v>
      </c>
    </row>
    <row r="44" spans="2:5" ht="15" thickBot="1" x14ac:dyDescent="0.35">
      <c r="B44" s="69"/>
      <c r="C44" s="51"/>
      <c r="D44" s="52"/>
      <c r="E44" s="70"/>
    </row>
    <row r="45" spans="2:5" x14ac:dyDescent="0.3">
      <c r="B45" s="58" t="s">
        <v>109</v>
      </c>
      <c r="C45" s="59"/>
      <c r="D45" s="59"/>
      <c r="E45" s="60"/>
    </row>
    <row r="46" spans="2:5" x14ac:dyDescent="0.3">
      <c r="B46" s="20" t="s">
        <v>54</v>
      </c>
      <c r="C46" s="167"/>
      <c r="D46" s="176"/>
      <c r="E46" s="177"/>
    </row>
    <row r="47" spans="2:5" x14ac:dyDescent="0.3">
      <c r="B47" s="20" t="s">
        <v>105</v>
      </c>
      <c r="C47" s="56"/>
      <c r="D47" s="54"/>
      <c r="E47" s="61"/>
    </row>
    <row r="48" spans="2:5" x14ac:dyDescent="0.3">
      <c r="B48" s="20" t="s">
        <v>104</v>
      </c>
      <c r="C48" s="8" t="s">
        <v>103</v>
      </c>
      <c r="D48" s="8" t="s">
        <v>102</v>
      </c>
      <c r="E48" s="21"/>
    </row>
    <row r="49" spans="2:5" x14ac:dyDescent="0.3">
      <c r="B49" s="71"/>
      <c r="C49" s="38"/>
      <c r="D49" s="56"/>
      <c r="E49" s="63">
        <f>C49*B49+D49*B49</f>
        <v>0</v>
      </c>
    </row>
    <row r="50" spans="2:5" x14ac:dyDescent="0.3">
      <c r="B50" s="24" t="s">
        <v>110</v>
      </c>
      <c r="C50" s="38"/>
      <c r="D50" s="55">
        <f>C47-1</f>
        <v>-1</v>
      </c>
      <c r="E50" s="64">
        <f>D50*C50</f>
        <v>0</v>
      </c>
    </row>
    <row r="51" spans="2:5" x14ac:dyDescent="0.3">
      <c r="B51" s="20" t="s">
        <v>111</v>
      </c>
      <c r="C51" s="38"/>
      <c r="D51" s="25">
        <f>IF(C47&gt;2,C47-2,0 )</f>
        <v>0</v>
      </c>
      <c r="E51" s="26">
        <f>D51*C51</f>
        <v>0</v>
      </c>
    </row>
    <row r="52" spans="2:5" x14ac:dyDescent="0.3">
      <c r="B52" s="24" t="s">
        <v>112</v>
      </c>
      <c r="C52" s="27">
        <f>0.75*C51</f>
        <v>0</v>
      </c>
      <c r="D52" s="25">
        <f>IF(C47&gt;1,2,1 )</f>
        <v>1</v>
      </c>
      <c r="E52" s="26">
        <f>D52*C52</f>
        <v>0</v>
      </c>
    </row>
    <row r="53" spans="2:5" x14ac:dyDescent="0.3">
      <c r="B53" s="20" t="s">
        <v>113</v>
      </c>
      <c r="C53" s="178"/>
      <c r="D53" s="179"/>
      <c r="E53" s="21">
        <f>(E50+E51+E52)*B49</f>
        <v>0</v>
      </c>
    </row>
    <row r="54" spans="2:5" x14ac:dyDescent="0.3">
      <c r="B54" s="180" t="s">
        <v>114</v>
      </c>
      <c r="C54" s="170"/>
      <c r="D54" s="8"/>
      <c r="E54" s="64"/>
    </row>
    <row r="55" spans="2:5" x14ac:dyDescent="0.3">
      <c r="B55" s="174"/>
      <c r="C55" s="166"/>
      <c r="D55" s="166"/>
      <c r="E55" s="36">
        <v>0</v>
      </c>
    </row>
    <row r="56" spans="2:5" x14ac:dyDescent="0.3">
      <c r="B56" s="174"/>
      <c r="C56" s="166"/>
      <c r="D56" s="166"/>
      <c r="E56" s="36">
        <v>0</v>
      </c>
    </row>
    <row r="57" spans="2:5" ht="15" thickBot="1" x14ac:dyDescent="0.35">
      <c r="B57" s="65" t="s">
        <v>147</v>
      </c>
      <c r="C57" s="66"/>
      <c r="D57" s="67"/>
      <c r="E57" s="68">
        <f>E49+E53+E55+E56</f>
        <v>0</v>
      </c>
    </row>
    <row r="58" spans="2:5" ht="15" thickBot="1" x14ac:dyDescent="0.35"/>
    <row r="59" spans="2:5" ht="15" thickBot="1" x14ac:dyDescent="0.35">
      <c r="B59" s="181" t="s">
        <v>116</v>
      </c>
      <c r="C59" s="182"/>
      <c r="D59" s="183"/>
      <c r="E59" s="72">
        <f>E15+E29+E43+E57</f>
        <v>1232</v>
      </c>
    </row>
  </sheetData>
  <sheetProtection algorithmName="SHA-512" hashValue="zTF1uHOGgIyHR9pbbyjqXCwiH514qe6/7kZS46HpvzIN7jxNLkyB1uuSJ8Ak4YcdoiDZLDhqw9Coxw8Xd1Q3dg==" saltValue="0xapeEifl5e1VXl6tpuEUA==" spinCount="100000" sheet="1" objects="1" scenarios="1"/>
  <mergeCells count="23">
    <mergeCell ref="C53:D53"/>
    <mergeCell ref="B54:C54"/>
    <mergeCell ref="B55:D55"/>
    <mergeCell ref="B56:D56"/>
    <mergeCell ref="B59:D59"/>
    <mergeCell ref="C46:E46"/>
    <mergeCell ref="B14:D14"/>
    <mergeCell ref="C18:E18"/>
    <mergeCell ref="C25:D25"/>
    <mergeCell ref="B26:C26"/>
    <mergeCell ref="B27:D27"/>
    <mergeCell ref="B28:D28"/>
    <mergeCell ref="C32:E32"/>
    <mergeCell ref="C39:D39"/>
    <mergeCell ref="B40:C40"/>
    <mergeCell ref="B41:D41"/>
    <mergeCell ref="B42:D42"/>
    <mergeCell ref="B13:D13"/>
    <mergeCell ref="B1:E1"/>
    <mergeCell ref="B2:E2"/>
    <mergeCell ref="C4:E4"/>
    <mergeCell ref="C11:D11"/>
    <mergeCell ref="B12:C12"/>
  </mergeCells>
  <pageMargins left="0.7" right="0.7" top="0.75" bottom="0.75" header="0.3" footer="0.3"/>
  <pageSetup orientation="portrait" horizontalDpi="429496729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coversheet</vt:lpstr>
      <vt:lpstr>checklist</vt:lpstr>
      <vt:lpstr>basic_cost_elements_A</vt:lpstr>
      <vt:lpstr>direct_labor_B</vt:lpstr>
      <vt:lpstr>materials_C</vt:lpstr>
      <vt:lpstr>std_royalt_D</vt:lpstr>
      <vt:lpstr>spec_test_spec_equip_E</vt:lpstr>
      <vt:lpstr>subs_consltnts_F</vt:lpstr>
      <vt:lpstr>travel_G</vt:lpstr>
      <vt:lpstr>other_H</vt:lpstr>
      <vt:lpstr>narrative_I</vt:lpstr>
      <vt:lpstr>TAM 1215.404 Appendix A </vt:lpstr>
      <vt:lpstr>coversheet!Print_Area</vt:lpstr>
    </vt:vector>
  </TitlesOfParts>
  <Company>US DOT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Luke, Gerald CTR (VOLPE)</dc:creator>
  <cp:lastModifiedBy>Masucci, Clare (VOLPE)</cp:lastModifiedBy>
  <cp:lastPrinted>2014-07-22T18:48:45Z</cp:lastPrinted>
  <dcterms:created xsi:type="dcterms:W3CDTF">2013-11-13T15:26:42Z</dcterms:created>
  <dcterms:modified xsi:type="dcterms:W3CDTF">2019-02-19T16:15:02Z</dcterms:modified>
</cp:coreProperties>
</file>